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SITE\30.05.2023\"/>
    </mc:Choice>
  </mc:AlternateContent>
  <xr:revisionPtr revIDLastSave="0" documentId="13_ncr:1_{8DFE89D6-6E69-431A-AFFC-6EC0942509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2" l="1"/>
  <c r="E46" i="2"/>
  <c r="E23" i="2" l="1"/>
  <c r="I147" i="2"/>
  <c r="H23" i="2"/>
  <c r="I19" i="3" l="1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D121" i="3" s="1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G90" i="3" s="1"/>
  <c r="F90" i="3"/>
  <c r="E90" i="3"/>
  <c r="G89" i="3"/>
  <c r="D89" i="3"/>
  <c r="G88" i="3"/>
  <c r="D88" i="3"/>
  <c r="G87" i="3"/>
  <c r="D87" i="3"/>
  <c r="G86" i="3"/>
  <c r="D86" i="3"/>
  <c r="I85" i="3"/>
  <c r="H85" i="3"/>
  <c r="G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E76" i="3"/>
  <c r="D76" i="3"/>
  <c r="G75" i="3"/>
  <c r="D75" i="3"/>
  <c r="G74" i="3"/>
  <c r="D74" i="3"/>
  <c r="G73" i="3"/>
  <c r="D73" i="3"/>
  <c r="I72" i="3"/>
  <c r="H72" i="3"/>
  <c r="G72" i="3" s="1"/>
  <c r="F72" i="3"/>
  <c r="F71" i="3" s="1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I33" i="3" s="1"/>
  <c r="H37" i="3"/>
  <c r="F37" i="3"/>
  <c r="E37" i="3"/>
  <c r="E33" i="3" s="1"/>
  <c r="G36" i="3"/>
  <c r="D36" i="3"/>
  <c r="G35" i="3"/>
  <c r="D35" i="3"/>
  <c r="I34" i="3"/>
  <c r="H34" i="3"/>
  <c r="F34" i="3"/>
  <c r="E34" i="3"/>
  <c r="D34" i="3" s="1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H19" i="3"/>
  <c r="F19" i="3"/>
  <c r="E19" i="3"/>
  <c r="E17" i="3" s="1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D137" i="2" s="1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D106" i="2" s="1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D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D76" i="2" s="1"/>
  <c r="G75" i="2"/>
  <c r="D75" i="2"/>
  <c r="G74" i="2"/>
  <c r="D74" i="2"/>
  <c r="G73" i="2"/>
  <c r="D73" i="2"/>
  <c r="I72" i="2"/>
  <c r="H72" i="2"/>
  <c r="F72" i="2"/>
  <c r="F71" i="2" s="1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F37" i="2"/>
  <c r="E37" i="2"/>
  <c r="G36" i="2"/>
  <c r="D36" i="2"/>
  <c r="G35" i="2"/>
  <c r="D35" i="2"/>
  <c r="I34" i="2"/>
  <c r="H34" i="2"/>
  <c r="F34" i="2"/>
  <c r="E34" i="2"/>
  <c r="D34" i="2" s="1"/>
  <c r="C33" i="2"/>
  <c r="B33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F23" i="2"/>
  <c r="G22" i="2"/>
  <c r="D22" i="2"/>
  <c r="G21" i="2"/>
  <c r="D21" i="2"/>
  <c r="G20" i="2"/>
  <c r="D20" i="2"/>
  <c r="I19" i="2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72" i="2" l="1"/>
  <c r="G121" i="2"/>
  <c r="D147" i="3"/>
  <c r="F33" i="3"/>
  <c r="D33" i="3" s="1"/>
  <c r="I125" i="2"/>
  <c r="D128" i="2"/>
  <c r="G34" i="2"/>
  <c r="G90" i="2"/>
  <c r="D121" i="2"/>
  <c r="E125" i="2"/>
  <c r="E124" i="2" s="1"/>
  <c r="G128" i="2"/>
  <c r="G137" i="2"/>
  <c r="F17" i="3"/>
  <c r="F153" i="3" s="1"/>
  <c r="D23" i="3"/>
  <c r="G34" i="3"/>
  <c r="G37" i="3"/>
  <c r="E71" i="3"/>
  <c r="D71" i="3" s="1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G37" i="2"/>
  <c r="E155" i="2"/>
  <c r="D30" i="2"/>
  <c r="I71" i="2"/>
  <c r="B153" i="2"/>
  <c r="E17" i="2"/>
  <c r="E71" i="2"/>
  <c r="D71" i="2" s="1"/>
  <c r="D85" i="2"/>
  <c r="G106" i="2"/>
  <c r="D126" i="2"/>
  <c r="H17" i="3"/>
  <c r="G23" i="3"/>
  <c r="D72" i="3"/>
  <c r="I71" i="3"/>
  <c r="I154" i="3" s="1"/>
  <c r="H125" i="3"/>
  <c r="I125" i="3"/>
  <c r="I124" i="3" s="1"/>
  <c r="I155" i="3" s="1"/>
  <c r="F125" i="3"/>
  <c r="F124" i="3" s="1"/>
  <c r="B153" i="3"/>
  <c r="D10" i="2"/>
  <c r="D19" i="2"/>
  <c r="C153" i="3"/>
  <c r="C153" i="2"/>
  <c r="F17" i="2"/>
  <c r="D37" i="2"/>
  <c r="G76" i="2"/>
  <c r="G85" i="2"/>
  <c r="G94" i="2"/>
  <c r="H125" i="2"/>
  <c r="G126" i="2"/>
  <c r="I17" i="3"/>
  <c r="I153" i="3" s="1"/>
  <c r="F155" i="3"/>
  <c r="F154" i="3"/>
  <c r="D37" i="3"/>
  <c r="D85" i="3"/>
  <c r="G121" i="3"/>
  <c r="D126" i="3"/>
  <c r="G128" i="3"/>
  <c r="G10" i="3"/>
  <c r="G19" i="3"/>
  <c r="G30" i="3"/>
  <c r="G154" i="3" s="1"/>
  <c r="E125" i="3"/>
  <c r="D10" i="3"/>
  <c r="D19" i="3"/>
  <c r="D30" i="3"/>
  <c r="H33" i="3"/>
  <c r="G33" i="3" s="1"/>
  <c r="H71" i="3"/>
  <c r="G71" i="3" s="1"/>
  <c r="E154" i="2"/>
  <c r="F154" i="2"/>
  <c r="G10" i="2"/>
  <c r="G19" i="2"/>
  <c r="G30" i="2"/>
  <c r="H33" i="2"/>
  <c r="H71" i="2"/>
  <c r="F125" i="2"/>
  <c r="I37" i="1"/>
  <c r="H37" i="1"/>
  <c r="F37" i="1"/>
  <c r="E37" i="1"/>
  <c r="D154" i="3" l="1"/>
  <c r="E154" i="3"/>
  <c r="D17" i="3"/>
  <c r="I154" i="2"/>
  <c r="I124" i="2"/>
  <c r="G33" i="2"/>
  <c r="I153" i="2"/>
  <c r="G17" i="2"/>
  <c r="D33" i="2"/>
  <c r="D154" i="2"/>
  <c r="E153" i="2"/>
  <c r="G125" i="2"/>
  <c r="H124" i="2"/>
  <c r="G71" i="2"/>
  <c r="G17" i="3"/>
  <c r="G125" i="3"/>
  <c r="H124" i="3"/>
  <c r="H153" i="3" s="1"/>
  <c r="D17" i="2"/>
  <c r="D125" i="3"/>
  <c r="E124" i="3"/>
  <c r="H154" i="3"/>
  <c r="H153" i="2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I155" i="2" l="1"/>
  <c r="G154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<sst xmlns="http://schemas.openxmlformats.org/spreadsheetml/2006/main" count="1111" uniqueCount="184">
  <si>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</si>
  <si>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</si>
  <si>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</si>
  <si>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</si>
  <si>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</si>
  <si>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</si>
  <si>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</si>
  <si>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</si>
  <si>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</si>
  <si>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</si>
  <si>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</si>
  <si>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</si>
  <si>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</si>
  <si>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</si>
  <si>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</si>
  <si>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</si>
  <si>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</si>
  <si>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</si>
  <si>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</si>
  <si>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</si>
  <si>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</si>
  <si>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</si>
  <si>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</si>
  <si>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</si>
  <si>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</si>
  <si>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</si>
  <si>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</si>
  <si>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</si>
  <si>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</si>
  <si>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</si>
  <si>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</si>
  <si>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</si>
  <si>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</si>
  <si>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</si>
  <si>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</si>
  <si>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</si>
  <si>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</si>
  <si>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</si>
  <si>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</si>
  <si>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</si>
  <si>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</si>
  <si>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</si>
  <si>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</si>
  <si>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</si>
  <si>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</si>
  <si>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</si>
  <si>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</si>
  <si>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</si>
  <si>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</si>
  <si>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</si>
  <si>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</si>
  <si>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</si>
  <si>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</si>
  <si>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</si>
  <si>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</si>
  <si>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</si>
  <si>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</si>
  <si>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</si>
  <si>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</si>
  <si>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</si>
  <si>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</si>
  <si>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</si>
  <si>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</si>
  <si>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</si>
  <si>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</si>
  <si>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</si>
  <si>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</si>
  <si>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</si>
  <si>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</si>
  <si>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</si>
  <si>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</si>
  <si>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</si>
  <si>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</si>
  <si>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</si>
  <si>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</si>
  <si>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</si>
  <si>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</si>
  <si>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</si>
  <si>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</si>
  <si>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</si>
  <si>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</si>
  <si>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</si>
  <si>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</si>
  <si>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</si>
  <si>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</si>
  <si>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</si>
  <si>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</si>
  <si>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</si>
  <si>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</si>
  <si>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</si>
  <si>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</si>
  <si>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</si>
  <si>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</si>
  <si>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</si>
  <si>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</si>
  <si>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</si>
  <si>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</si>
  <si>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</si>
  <si>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</si>
  <si>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</si>
  <si>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</si>
  <si>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</si>
  <si>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</si>
  <si>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</si>
  <si>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</si>
  <si>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</si>
  <si>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</si>
  <si>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</si>
  <si>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</si>
  <si>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</si>
  <si>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</si>
  <si>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</si>
  <si>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</si>
  <si>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</si>
  <si>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</si>
  <si>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</si>
  <si>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</si>
  <si>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</si>
  <si>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</si>
  <si>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</si>
  <si>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</si>
  <si>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</si>
  <si>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</si>
  <si>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</si>
  <si>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</si>
  <si>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</si>
  <si>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</si>
  <si>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</si>
  <si>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</si>
  <si>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</si>
  <si>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</si>
  <si>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</si>
  <si>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</si>
  <si>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</si>
  <si>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</si>
  <si>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</si>
  <si>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</si>
  <si>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</si>
  <si>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</si>
  <si>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</si>
  <si>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</si>
  <si>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</si>
  <si>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</si>
  <si>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</si>
  <si>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</si>
  <si>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</si>
  <si>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</si>
  <si>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</si>
  <si>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</si>
  <si>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</si>
  <si>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</si>
  <si>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</si>
  <si>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</si>
  <si>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</si>
  <si>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</si>
  <si>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</t>
  </si>
  <si>
    <t>Credite bugetare 9 luni
 2022</t>
  </si>
  <si>
    <t>DIRECTOR ECONOMIC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</si>
  <si>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</si>
  <si>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</si>
  <si>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</si>
  <si>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</si>
  <si>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</si>
  <si>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</si>
  <si>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</si>
  <si>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</si>
  <si>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</si>
  <si>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</si>
  <si>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t>LA 31.08.2022</t>
  </si>
  <si>
    <t>Sume alocate de casa de asigurari  de  sanatate luna curenta - august 2022</t>
  </si>
  <si>
    <t>Sume alocate de casa de asigurari  de  sanatate cumulat - la data de 31.08.2022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</si>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</sst>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[Red]\-#,##0.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6" fillId="2" borderId="0" xfId="1" applyNumberFormat="1" applyFont="1" applyFill="1"/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zoomScaleNormal="100" workbookViewId="0">
      <pane xSplit="1" ySplit="8" topLeftCell="B136" activePane="bottomRight" state="frozen"/>
      <selection activeCell="A38" sqref="A38"/>
      <selection pane="topRight" activeCell="A38" sqref="A38"/>
      <selection pane="bottomLeft" activeCell="A38" sqref="A38"/>
      <selection pane="bottomRight" activeCell="G144" sqref="G144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7" t="s">
        <v>167</v>
      </c>
      <c r="B1" s="18"/>
    </row>
    <row r="2" spans="1:9" x14ac:dyDescent="0.2">
      <c r="B2" s="19"/>
      <c r="C2" s="20"/>
    </row>
    <row r="3" spans="1:9" ht="16.5" x14ac:dyDescent="0.2">
      <c r="A3" s="87" t="s">
        <v>152</v>
      </c>
      <c r="B3" s="87"/>
      <c r="C3" s="87"/>
      <c r="D3" s="87"/>
      <c r="E3" s="87"/>
      <c r="F3" s="87"/>
      <c r="G3" s="87"/>
      <c r="H3" s="87"/>
      <c r="I3" s="87"/>
    </row>
    <row r="4" spans="1:9" ht="16.5" x14ac:dyDescent="0.25">
      <c r="A4" s="88" t="s">
        <v>168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21"/>
      <c r="B5" s="21"/>
    </row>
    <row r="6" spans="1:9" x14ac:dyDescent="0.2">
      <c r="I6" s="22" t="s">
        <v>0</v>
      </c>
    </row>
    <row r="7" spans="1:9" ht="39.75" customHeight="1" x14ac:dyDescent="0.2">
      <c r="A7" s="89" t="s">
        <v>114</v>
      </c>
      <c r="B7" s="90" t="s">
        <v>142</v>
      </c>
      <c r="C7" s="90" t="s">
        <v>156</v>
      </c>
      <c r="D7" s="91" t="s">
        <v>169</v>
      </c>
      <c r="E7" s="90"/>
      <c r="F7" s="90"/>
      <c r="G7" s="91" t="s">
        <v>170</v>
      </c>
      <c r="H7" s="90"/>
      <c r="I7" s="90"/>
    </row>
    <row r="8" spans="1:9" s="24" customFormat="1" ht="46.5" customHeight="1" x14ac:dyDescent="0.15">
      <c r="A8" s="89"/>
      <c r="B8" s="90"/>
      <c r="C8" s="90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">
      <c r="A10" s="28" t="s">
        <v>1</v>
      </c>
      <c r="B10" s="1">
        <f>+B11+B12+B13+B14+B15+B16</f>
        <v>26229.5</v>
      </c>
      <c r="C10" s="1">
        <f t="shared" ref="C10:I10" si="0">+C11+C12+C13+C14+C15+C16</f>
        <v>23093.719999999998</v>
      </c>
      <c r="D10" s="1">
        <f>+E10+F10</f>
        <v>3608.2799999999997</v>
      </c>
      <c r="E10" s="1">
        <f t="shared" si="0"/>
        <v>929.01</v>
      </c>
      <c r="F10" s="1">
        <f t="shared" si="0"/>
        <v>2679.27</v>
      </c>
      <c r="G10" s="1">
        <f>+H10+I10</f>
        <v>25253.85</v>
      </c>
      <c r="H10" s="1">
        <f t="shared" si="0"/>
        <v>6162.99</v>
      </c>
      <c r="I10" s="1">
        <f t="shared" si="0"/>
        <v>19090.86</v>
      </c>
    </row>
    <row r="11" spans="1:9" x14ac:dyDescent="0.2">
      <c r="A11" s="29" t="s">
        <v>2</v>
      </c>
      <c r="B11" s="2">
        <f>+'executie PNS activitate curenta'!B11+'executie PNS Ucraina'!B11</f>
        <v>26217.5</v>
      </c>
      <c r="C11" s="2">
        <f>+'executie PNS activitate curenta'!C11+'executie PNS Ucraina'!C11</f>
        <v>23081.719999999998</v>
      </c>
      <c r="D11" s="1">
        <f t="shared" ref="D11:D80" si="1">+E11+F11</f>
        <v>3352.92</v>
      </c>
      <c r="E11" s="2">
        <f>+'executie PNS activitate curenta'!E11+'executie PNS Ucraina'!E11</f>
        <v>673.65</v>
      </c>
      <c r="F11" s="2">
        <f>+'executie PNS activitate curenta'!F11+'executie PNS Ucraina'!F11</f>
        <v>2679.27</v>
      </c>
      <c r="G11" s="1">
        <f t="shared" ref="G11:G80" si="2">+H11+I11</f>
        <v>23080.57</v>
      </c>
      <c r="H11" s="2">
        <f>+'executie PNS activitate curenta'!H11+'executie PNS Ucraina'!H11</f>
        <v>3989.71</v>
      </c>
      <c r="I11" s="2">
        <f>+'executie PNS activitate curenta'!I11+'executie PNS Ucraina'!I11</f>
        <v>19090.86</v>
      </c>
    </row>
    <row r="12" spans="1:9" ht="25.5" x14ac:dyDescent="0.2">
      <c r="A12" s="29" t="s">
        <v>3</v>
      </c>
      <c r="B12" s="2">
        <f>+'executie PNS activitate curenta'!B12+'executie PNS Ucraina'!B12</f>
        <v>12</v>
      </c>
      <c r="C12" s="2">
        <f>+'executie PNS activitate curenta'!C12+'executie PNS Ucraina'!C12</f>
        <v>12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12</v>
      </c>
      <c r="H12" s="2">
        <f>+'executie PNS activitate curenta'!H12+'executie PNS Ucraina'!H12</f>
        <v>12</v>
      </c>
      <c r="I12" s="2">
        <f>+'executie PNS activitate curenta'!I12+'executie PNS Ucraina'!I12</f>
        <v>0</v>
      </c>
    </row>
    <row r="13" spans="1:9" ht="16.5" customHeight="1" x14ac:dyDescent="0.2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5.5" x14ac:dyDescent="0.2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">
      <c r="A15" s="29" t="s">
        <v>6</v>
      </c>
      <c r="B15" s="2">
        <f>+'executie PNS activitate curenta'!B15+'executie PNS Ucraina'!B15</f>
        <v>0</v>
      </c>
      <c r="C15" s="2">
        <f>+'executie PNS activitate curenta'!C15+'executie PNS Ucraina'!C15</f>
        <v>0</v>
      </c>
      <c r="D15" s="1">
        <f t="shared" si="1"/>
        <v>255.36</v>
      </c>
      <c r="E15" s="2">
        <f>+'executie PNS activitate curenta'!E15+'executie PNS Ucraina'!E15</f>
        <v>255.36</v>
      </c>
      <c r="F15" s="2">
        <f>+'executie PNS activitate curenta'!F15+'executie PNS Ucraina'!F15</f>
        <v>0</v>
      </c>
      <c r="G15" s="1">
        <f t="shared" si="2"/>
        <v>2161.2800000000002</v>
      </c>
      <c r="H15" s="2">
        <f>+'executie PNS activitate curenta'!H15+'executie PNS Ucraina'!H15</f>
        <v>2161.2800000000002</v>
      </c>
      <c r="I15" s="2">
        <f>+'executie PNS activitate curenta'!I15+'executie PNS Ucraina'!I15</f>
        <v>0</v>
      </c>
    </row>
    <row r="16" spans="1:9" ht="24" customHeight="1" x14ac:dyDescent="0.2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">
      <c r="A17" s="8" t="s">
        <v>8</v>
      </c>
      <c r="B17" s="1">
        <f>+B18+B19+B23+B22</f>
        <v>39817.47</v>
      </c>
      <c r="C17" s="1">
        <f t="shared" ref="C17:I17" si="3">+C18+C19+C23+C22</f>
        <v>34280.070000000007</v>
      </c>
      <c r="D17" s="1">
        <f t="shared" si="1"/>
        <v>4768.55</v>
      </c>
      <c r="E17" s="1">
        <f t="shared" si="3"/>
        <v>429.67</v>
      </c>
      <c r="F17" s="1">
        <f t="shared" si="3"/>
        <v>4338.88</v>
      </c>
      <c r="G17" s="1">
        <f t="shared" si="2"/>
        <v>34067.120000000003</v>
      </c>
      <c r="H17" s="1">
        <f t="shared" si="3"/>
        <v>1032.79</v>
      </c>
      <c r="I17" s="1">
        <f t="shared" si="3"/>
        <v>33034.33</v>
      </c>
    </row>
    <row r="18" spans="1:9" x14ac:dyDescent="0.2">
      <c r="A18" s="30" t="s">
        <v>9</v>
      </c>
      <c r="B18" s="2">
        <f>+'executie PNS activitate curenta'!B18+'executie PNS Ucraina'!B18</f>
        <v>36568.93</v>
      </c>
      <c r="C18" s="2">
        <f>+'executie PNS activitate curenta'!C18+'executie PNS Ucraina'!C18</f>
        <v>31296.100000000002</v>
      </c>
      <c r="D18" s="1">
        <f t="shared" si="1"/>
        <v>4125.18</v>
      </c>
      <c r="E18" s="2">
        <f>+'executie PNS activitate curenta'!E18+'executie PNS Ucraina'!E18</f>
        <v>12.06</v>
      </c>
      <c r="F18" s="2">
        <f>+'executie PNS activitate curenta'!F18+'executie PNS Ucraina'!F18</f>
        <v>4113.12</v>
      </c>
      <c r="G18" s="1">
        <f t="shared" si="2"/>
        <v>31294.73</v>
      </c>
      <c r="H18" s="2">
        <f>+'executie PNS activitate curenta'!H18+'executie PNS Ucraina'!H18</f>
        <v>25.36</v>
      </c>
      <c r="I18" s="2">
        <f>+'executie PNS activitate curenta'!I18+'executie PNS Ucraina'!I18</f>
        <v>31269.37</v>
      </c>
    </row>
    <row r="19" spans="1:9" x14ac:dyDescent="0.2">
      <c r="A19" s="31" t="s">
        <v>10</v>
      </c>
      <c r="B19" s="2">
        <f>+'executie PNS activitate curenta'!B19+'executie PNS Ucraina'!B19</f>
        <v>2100.54</v>
      </c>
      <c r="C19" s="2">
        <f>+'executie PNS activitate curenta'!C19+'executie PNS Ucraina'!C19</f>
        <v>1976.53</v>
      </c>
      <c r="D19" s="1">
        <f t="shared" si="1"/>
        <v>225.76</v>
      </c>
      <c r="E19" s="2">
        <f>+E20+E21</f>
        <v>0</v>
      </c>
      <c r="F19" s="2">
        <f>+F20+F21</f>
        <v>225.76</v>
      </c>
      <c r="G19" s="1">
        <f t="shared" si="2"/>
        <v>1764.96</v>
      </c>
      <c r="H19" s="2">
        <f t="shared" ref="H19:I19" si="4">+H20+H21</f>
        <v>0</v>
      </c>
      <c r="I19" s="2">
        <f t="shared" si="4"/>
        <v>1764.96</v>
      </c>
    </row>
    <row r="20" spans="1:9" x14ac:dyDescent="0.2">
      <c r="A20" s="4" t="s">
        <v>126</v>
      </c>
      <c r="B20" s="3" t="s">
        <v>121</v>
      </c>
      <c r="C20" s="3" t="s">
        <v>121</v>
      </c>
      <c r="D20" s="1">
        <f t="shared" si="1"/>
        <v>10.79</v>
      </c>
      <c r="E20" s="2">
        <f>+'executie PNS activitate curenta'!E20+'executie PNS Ucraina'!E20</f>
        <v>0</v>
      </c>
      <c r="F20" s="2">
        <f>+'executie PNS activitate curenta'!F20+'executie PNS Ucraina'!F20</f>
        <v>10.79</v>
      </c>
      <c r="G20" s="1">
        <f t="shared" si="2"/>
        <v>82.43</v>
      </c>
      <c r="H20" s="2">
        <f>+'executie PNS activitate curenta'!H20+'executie PNS Ucraina'!H20</f>
        <v>0</v>
      </c>
      <c r="I20" s="2">
        <f>+'executie PNS activitate curenta'!I20+'executie PNS Ucraina'!I20</f>
        <v>82.43</v>
      </c>
    </row>
    <row r="21" spans="1:9" x14ac:dyDescent="0.2">
      <c r="A21" s="4" t="s">
        <v>127</v>
      </c>
      <c r="B21" s="3" t="s">
        <v>121</v>
      </c>
      <c r="C21" s="3" t="s">
        <v>121</v>
      </c>
      <c r="D21" s="1">
        <f t="shared" si="1"/>
        <v>214.97</v>
      </c>
      <c r="E21" s="2">
        <f>+'executie PNS activitate curenta'!E21+'executie PNS Ucraina'!E21</f>
        <v>0</v>
      </c>
      <c r="F21" s="2">
        <f>+'executie PNS activitate curenta'!F21+'executie PNS Ucraina'!F21</f>
        <v>214.97</v>
      </c>
      <c r="G21" s="1">
        <f t="shared" si="2"/>
        <v>1682.53</v>
      </c>
      <c r="H21" s="2">
        <f>+'executie PNS activitate curenta'!H21+'executie PNS Ucraina'!H21</f>
        <v>0</v>
      </c>
      <c r="I21" s="2">
        <f>+'executie PNS activitate curenta'!I21+'executie PNS Ucraina'!I21</f>
        <v>1682.53</v>
      </c>
    </row>
    <row r="22" spans="1:9" ht="25.5" x14ac:dyDescent="0.2">
      <c r="A22" s="32" t="s">
        <v>11</v>
      </c>
      <c r="B22" s="2">
        <f>+'executie PNS activitate curenta'!B22+'executie PNS Ucraina'!B22</f>
        <v>0</v>
      </c>
      <c r="C22" s="2">
        <f>+'executie PNS activitate curenta'!C22+'executie PNS Ucraina'!C22</f>
        <v>0</v>
      </c>
      <c r="D22" s="1">
        <f t="shared" si="1"/>
        <v>0</v>
      </c>
      <c r="E22" s="2">
        <f>+'executie PNS activitate curenta'!E22+'executie PNS Ucraina'!E22</f>
        <v>0</v>
      </c>
      <c r="F22" s="2">
        <f>+'executie PNS activitate curenta'!F22+'executie PNS Ucraina'!F22</f>
        <v>0</v>
      </c>
      <c r="G22" s="1">
        <f t="shared" si="2"/>
        <v>0</v>
      </c>
      <c r="H22" s="2">
        <f>+'executie PNS activitate curenta'!H22+'executie PNS Ucraina'!H22</f>
        <v>0</v>
      </c>
      <c r="I22" s="2">
        <f>+'executie PNS activitate curenta'!I22+'executie PNS Ucraina'!I22</f>
        <v>0</v>
      </c>
    </row>
    <row r="23" spans="1:9" ht="25.5" x14ac:dyDescent="0.2">
      <c r="A23" s="32" t="s">
        <v>120</v>
      </c>
      <c r="B23" s="2">
        <f>+'executie PNS activitate curenta'!B23+'executie PNS Ucraina'!B23</f>
        <v>1148</v>
      </c>
      <c r="C23" s="2">
        <f>+'executie PNS activitate curenta'!C23+'executie PNS Ucraina'!C23</f>
        <v>1007.44</v>
      </c>
      <c r="D23" s="1">
        <f t="shared" si="1"/>
        <v>417.61</v>
      </c>
      <c r="E23" s="16">
        <f t="shared" ref="E23:I23" si="5">+E24+E25+E26+E27+E28+E29</f>
        <v>417.61</v>
      </c>
      <c r="F23" s="16">
        <f t="shared" si="5"/>
        <v>0</v>
      </c>
      <c r="G23" s="1">
        <f t="shared" si="2"/>
        <v>1007.43</v>
      </c>
      <c r="H23" s="16">
        <f t="shared" si="5"/>
        <v>1007.43</v>
      </c>
      <c r="I23" s="16">
        <f t="shared" si="5"/>
        <v>0</v>
      </c>
    </row>
    <row r="24" spans="1:9" x14ac:dyDescent="0.2">
      <c r="A24" s="32" t="s">
        <v>12</v>
      </c>
      <c r="B24" s="3" t="s">
        <v>121</v>
      </c>
      <c r="C24" s="3" t="s">
        <v>121</v>
      </c>
      <c r="D24" s="1">
        <f t="shared" si="1"/>
        <v>0</v>
      </c>
      <c r="E24" s="2">
        <f>+'executie PNS activitate curenta'!E24+'executie PNS Ucraina'!E24</f>
        <v>0</v>
      </c>
      <c r="F24" s="2">
        <f>+'executie PNS activitate curenta'!F24+'executie PNS Ucraina'!F24</f>
        <v>0</v>
      </c>
      <c r="G24" s="1">
        <f t="shared" si="2"/>
        <v>0</v>
      </c>
      <c r="H24" s="2">
        <f>+'executie PNS activitate curenta'!H24+'executie PNS Ucraina'!H24</f>
        <v>0</v>
      </c>
      <c r="I24" s="2">
        <f>+'executie PNS activitate curenta'!I24+'executie PNS Ucraina'!I24</f>
        <v>0</v>
      </c>
    </row>
    <row r="25" spans="1:9" x14ac:dyDescent="0.2">
      <c r="A25" s="32" t="s">
        <v>13</v>
      </c>
      <c r="B25" s="3" t="s">
        <v>121</v>
      </c>
      <c r="C25" s="3" t="s">
        <v>121</v>
      </c>
      <c r="D25" s="1">
        <f t="shared" si="1"/>
        <v>12.62</v>
      </c>
      <c r="E25" s="2">
        <f>+'executie PNS activitate curenta'!E25+'executie PNS Ucraina'!E25</f>
        <v>12.62</v>
      </c>
      <c r="F25" s="2">
        <f>+'executie PNS activitate curenta'!F25+'executie PNS Ucraina'!F25</f>
        <v>0</v>
      </c>
      <c r="G25" s="1">
        <f t="shared" si="2"/>
        <v>76.77</v>
      </c>
      <c r="H25" s="2">
        <f>+'executie PNS activitate curenta'!H25+'executie PNS Ucraina'!H25</f>
        <v>76.77</v>
      </c>
      <c r="I25" s="2">
        <f>+'executie PNS activitate curenta'!I25+'executie PNS Ucraina'!I25</f>
        <v>0</v>
      </c>
    </row>
    <row r="26" spans="1:9" x14ac:dyDescent="0.2">
      <c r="A26" s="32" t="s">
        <v>14</v>
      </c>
      <c r="B26" s="3" t="s">
        <v>121</v>
      </c>
      <c r="C26" s="3" t="s">
        <v>121</v>
      </c>
      <c r="D26" s="1">
        <f t="shared" si="1"/>
        <v>0</v>
      </c>
      <c r="E26" s="2">
        <f>+'executie PNS activitate curenta'!E26+'executie PNS Ucraina'!E26</f>
        <v>0</v>
      </c>
      <c r="F26" s="2">
        <f>+'executie PNS activitate curenta'!F26+'executie PNS Ucraina'!F26</f>
        <v>0</v>
      </c>
      <c r="G26" s="1">
        <f t="shared" si="2"/>
        <v>0</v>
      </c>
      <c r="H26" s="2">
        <f>+'executie PNS activitate curenta'!H26+'executie PNS Ucraina'!H26</f>
        <v>0</v>
      </c>
      <c r="I26" s="2">
        <f>+'executie PNS activitate curenta'!I26+'executie PNS Ucraina'!I26</f>
        <v>0</v>
      </c>
    </row>
    <row r="27" spans="1:9" x14ac:dyDescent="0.2">
      <c r="A27" s="32" t="s">
        <v>15</v>
      </c>
      <c r="B27" s="3" t="s">
        <v>121</v>
      </c>
      <c r="C27" s="3" t="s">
        <v>121</v>
      </c>
      <c r="D27" s="1">
        <f t="shared" si="1"/>
        <v>0</v>
      </c>
      <c r="E27" s="2">
        <f>+'executie PNS activitate curenta'!E27+'executie PNS Ucraina'!E27</f>
        <v>0</v>
      </c>
      <c r="F27" s="2">
        <f>+'executie PNS activitate curenta'!F27+'executie PNS Ucraina'!F27</f>
        <v>0</v>
      </c>
      <c r="G27" s="1">
        <f t="shared" si="2"/>
        <v>0</v>
      </c>
      <c r="H27" s="2">
        <f>+'executie PNS activitate curenta'!H27+'executie PNS Ucraina'!H27</f>
        <v>0</v>
      </c>
      <c r="I27" s="2">
        <f>+'executie PNS activitate curenta'!I27+'executie PNS Ucraina'!I27</f>
        <v>0</v>
      </c>
    </row>
    <row r="28" spans="1:9" x14ac:dyDescent="0.2">
      <c r="A28" s="32" t="s">
        <v>16</v>
      </c>
      <c r="B28" s="3" t="s">
        <v>121</v>
      </c>
      <c r="C28" s="3" t="s">
        <v>121</v>
      </c>
      <c r="D28" s="1">
        <f t="shared" si="1"/>
        <v>375.76</v>
      </c>
      <c r="E28" s="2">
        <f>+'executie PNS activitate curenta'!E28+'executie PNS Ucraina'!E28</f>
        <v>375.76</v>
      </c>
      <c r="F28" s="2">
        <f>+'executie PNS activitate curenta'!F28+'executie PNS Ucraina'!F28</f>
        <v>0</v>
      </c>
      <c r="G28" s="1">
        <f t="shared" si="2"/>
        <v>874.05</v>
      </c>
      <c r="H28" s="2">
        <f>+'executie PNS activitate curenta'!H28+'executie PNS Ucraina'!H28</f>
        <v>874.05</v>
      </c>
      <c r="I28" s="2">
        <f>+'executie PNS activitate curenta'!I28+'executie PNS Ucraina'!I28</f>
        <v>0</v>
      </c>
    </row>
    <row r="29" spans="1:9" x14ac:dyDescent="0.2">
      <c r="A29" s="32" t="s">
        <v>17</v>
      </c>
      <c r="B29" s="3" t="s">
        <v>121</v>
      </c>
      <c r="C29" s="3" t="s">
        <v>121</v>
      </c>
      <c r="D29" s="1">
        <f t="shared" si="1"/>
        <v>29.23</v>
      </c>
      <c r="E29" s="2">
        <f>+'executie PNS activitate curenta'!E29+'executie PNS Ucraina'!E29</f>
        <v>29.23</v>
      </c>
      <c r="F29" s="2">
        <f>+'executie PNS activitate curenta'!F29+'executie PNS Ucraina'!F29</f>
        <v>0</v>
      </c>
      <c r="G29" s="1">
        <f t="shared" si="2"/>
        <v>56.61</v>
      </c>
      <c r="H29" s="2">
        <f>+'executie PNS activitate curenta'!H29+'executie PNS Ucraina'!H29</f>
        <v>56.61</v>
      </c>
      <c r="I29" s="2">
        <f>+'executie PNS activitate curenta'!I29+'executie PNS Ucraina'!I29</f>
        <v>0</v>
      </c>
    </row>
    <row r="30" spans="1:9" x14ac:dyDescent="0.2">
      <c r="A30" s="8" t="s">
        <v>18</v>
      </c>
      <c r="B30" s="1">
        <f>+B31+B32</f>
        <v>904.22</v>
      </c>
      <c r="C30" s="1">
        <f t="shared" ref="C30:I30" si="6">+C31+C32</f>
        <v>683.56</v>
      </c>
      <c r="D30" s="1">
        <f t="shared" si="1"/>
        <v>94.67</v>
      </c>
      <c r="E30" s="1">
        <f t="shared" si="6"/>
        <v>0</v>
      </c>
      <c r="F30" s="1">
        <f t="shared" si="6"/>
        <v>94.67</v>
      </c>
      <c r="G30" s="1">
        <f t="shared" si="2"/>
        <v>621.91</v>
      </c>
      <c r="H30" s="1">
        <f t="shared" si="6"/>
        <v>0</v>
      </c>
      <c r="I30" s="1">
        <f t="shared" si="6"/>
        <v>621.91</v>
      </c>
    </row>
    <row r="31" spans="1:9" x14ac:dyDescent="0.2">
      <c r="A31" s="4" t="s">
        <v>19</v>
      </c>
      <c r="B31" s="2">
        <f>+'executie PNS activitate curenta'!B31+'executie PNS Ucraina'!B31</f>
        <v>904.22</v>
      </c>
      <c r="C31" s="2">
        <f>+'executie PNS activitate curenta'!C31+'executie PNS Ucraina'!C31</f>
        <v>683.56</v>
      </c>
      <c r="D31" s="1">
        <f t="shared" si="1"/>
        <v>94.67</v>
      </c>
      <c r="E31" s="2">
        <f>+'executie PNS activitate curenta'!E31+'executie PNS Ucraina'!E31</f>
        <v>0</v>
      </c>
      <c r="F31" s="2">
        <f>+'executie PNS activitate curenta'!F31+'executie PNS Ucraina'!F31</f>
        <v>94.67</v>
      </c>
      <c r="G31" s="1">
        <f t="shared" si="2"/>
        <v>621.91</v>
      </c>
      <c r="H31" s="2">
        <f>+'executie PNS activitate curenta'!H31+'executie PNS Ucraina'!H31</f>
        <v>0</v>
      </c>
      <c r="I31" s="2">
        <f>+'executie PNS activitate curenta'!I31+'executie PNS Ucraina'!I31</f>
        <v>621.91</v>
      </c>
    </row>
    <row r="32" spans="1:9" x14ac:dyDescent="0.2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">
      <c r="A33" s="8" t="s">
        <v>21</v>
      </c>
      <c r="B33" s="1">
        <f t="shared" ref="B33:I33" si="7">+B37+B34</f>
        <v>1736.2</v>
      </c>
      <c r="C33" s="1">
        <f t="shared" si="7"/>
        <v>1197.83</v>
      </c>
      <c r="D33" s="1">
        <f t="shared" si="1"/>
        <v>204.52</v>
      </c>
      <c r="E33" s="1">
        <f t="shared" si="7"/>
        <v>50.69</v>
      </c>
      <c r="F33" s="1">
        <f t="shared" si="7"/>
        <v>153.83000000000001</v>
      </c>
      <c r="G33" s="1">
        <f t="shared" si="2"/>
        <v>1060.4100000000001</v>
      </c>
      <c r="H33" s="1">
        <f t="shared" si="7"/>
        <v>149.78</v>
      </c>
      <c r="I33" s="1">
        <f t="shared" si="7"/>
        <v>910.63</v>
      </c>
    </row>
    <row r="34" spans="1:9" x14ac:dyDescent="0.2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">
      <c r="A37" s="33" t="s">
        <v>129</v>
      </c>
      <c r="B37" s="2">
        <f>+'executie PNS activitate curenta'!B37+'executie PNS Ucraina'!B37</f>
        <v>1736.2</v>
      </c>
      <c r="C37" s="2">
        <f>+'executie PNS activitate curenta'!C37+'executie PNS Ucraina'!C37</f>
        <v>1197.83</v>
      </c>
      <c r="D37" s="1">
        <f t="shared" si="1"/>
        <v>204.52</v>
      </c>
      <c r="E37" s="16">
        <f>+E38+E39+E40+E41+E42+E43+E44+E45+E46+E47+E48+E49+E50+E51+E52+E53+E54+E55+E56+E57+E58+E59+E60+E61+E62+E63+E64+E65+E66+E67+E68+E69</f>
        <v>50.69</v>
      </c>
      <c r="F37" s="16">
        <f>+F38+F39+F40+F41+F42+F43+F44+F45+F46+F47+F48+F49+F50+F51+F52+F53+F54+F55+F56+F57+F58+F59+F60+F61+F62+F63+F64+F65+F66+F67+F68+F69</f>
        <v>153.83000000000001</v>
      </c>
      <c r="G37" s="1">
        <f t="shared" si="2"/>
        <v>1060.4100000000001</v>
      </c>
      <c r="H37" s="16">
        <f>+H38+H39+H40+H41+H42+H43+H44+H45+H46+H47+H48+H49+H50+H51+H52+H53+H54+H55+H56+H57+H58+H59+H60+H61+H62+H63+H64+H65+H66+H67+H68+H69</f>
        <v>149.78</v>
      </c>
      <c r="I37" s="16">
        <f>+I38+I39+I40+I41+I42+I43+I44+I45+I46+I47+I48+I49+I50+I51+I52+I53+I54+I55+I56+I57+I58+I59+I60+I61+I62+I63+I64+I65+I66+I67+I68+I69</f>
        <v>910.63</v>
      </c>
    </row>
    <row r="38" spans="1:9" x14ac:dyDescent="0.2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">
      <c r="A39" s="4" t="s">
        <v>23</v>
      </c>
      <c r="B39" s="3" t="s">
        <v>121</v>
      </c>
      <c r="C39" s="3" t="s">
        <v>121</v>
      </c>
      <c r="D39" s="1">
        <f t="shared" si="1"/>
        <v>0</v>
      </c>
      <c r="E39" s="2">
        <f>+'executie PNS activitate curenta'!E39+'executie PNS Ucraina'!E39</f>
        <v>0</v>
      </c>
      <c r="F39" s="2">
        <f>+'executie PNS activitate curenta'!F39+'executie PNS Ucraina'!F39</f>
        <v>0</v>
      </c>
      <c r="G39" s="1">
        <f t="shared" si="2"/>
        <v>0</v>
      </c>
      <c r="H39" s="2">
        <f>+'executie PNS activitate curenta'!H39+'executie PNS Ucraina'!H39</f>
        <v>0</v>
      </c>
      <c r="I39" s="2">
        <f>+'executie PNS activitate curenta'!I39+'executie PNS Ucraina'!I39</f>
        <v>0</v>
      </c>
    </row>
    <row r="40" spans="1:9" x14ac:dyDescent="0.2">
      <c r="A40" s="4" t="s">
        <v>24</v>
      </c>
      <c r="B40" s="3" t="s">
        <v>121</v>
      </c>
      <c r="C40" s="3" t="s">
        <v>121</v>
      </c>
      <c r="D40" s="1">
        <f t="shared" si="1"/>
        <v>4.46</v>
      </c>
      <c r="E40" s="2">
        <f>+'executie PNS activitate curenta'!E40+'executie PNS Ucraina'!E40</f>
        <v>0</v>
      </c>
      <c r="F40" s="2">
        <f>+'executie PNS activitate curenta'!F40+'executie PNS Ucraina'!F40</f>
        <v>4.46</v>
      </c>
      <c r="G40" s="1">
        <f t="shared" si="2"/>
        <v>31.46</v>
      </c>
      <c r="H40" s="2">
        <f>+'executie PNS activitate curenta'!H40+'executie PNS Ucraina'!H40</f>
        <v>0</v>
      </c>
      <c r="I40" s="2">
        <f>+'executie PNS activitate curenta'!I40+'executie PNS Ucraina'!I40</f>
        <v>31.46</v>
      </c>
    </row>
    <row r="41" spans="1:9" x14ac:dyDescent="0.2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">
      <c r="A46" s="4" t="s">
        <v>29</v>
      </c>
      <c r="B46" s="3" t="s">
        <v>121</v>
      </c>
      <c r="C46" s="3" t="s">
        <v>121</v>
      </c>
      <c r="D46" s="1">
        <f t="shared" si="1"/>
        <v>149.78</v>
      </c>
      <c r="E46" s="2">
        <f>+'executie PNS activitate curenta'!E46+'executie PNS Ucraina'!E46</f>
        <v>149.78</v>
      </c>
      <c r="F46" s="2">
        <f>+'executie PNS activitate curenta'!F46+'executie PNS Ucraina'!F46</f>
        <v>0</v>
      </c>
      <c r="G46" s="1">
        <f t="shared" si="2"/>
        <v>149.78</v>
      </c>
      <c r="H46" s="2">
        <f>+'executie PNS activitate curenta'!H46+'executie PNS Ucraina'!H46</f>
        <v>149.78</v>
      </c>
      <c r="I46" s="2">
        <f>+'executie PNS activitate curenta'!I46+'executie PNS Ucraina'!I46</f>
        <v>0</v>
      </c>
    </row>
    <row r="47" spans="1:9" x14ac:dyDescent="0.2">
      <c r="A47" s="4" t="s">
        <v>30</v>
      </c>
      <c r="B47" s="3" t="s">
        <v>121</v>
      </c>
      <c r="C47" s="3" t="s">
        <v>121</v>
      </c>
      <c r="D47" s="1">
        <f t="shared" si="1"/>
        <v>-99.09</v>
      </c>
      <c r="E47" s="2">
        <f>+'executie PNS activitate curenta'!E47+'executie PNS Ucraina'!E47</f>
        <v>-99.09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">
      <c r="A49" s="4" t="s">
        <v>32</v>
      </c>
      <c r="B49" s="3" t="s">
        <v>121</v>
      </c>
      <c r="C49" s="3" t="s">
        <v>121</v>
      </c>
      <c r="D49" s="1">
        <f t="shared" si="1"/>
        <v>0</v>
      </c>
      <c r="E49" s="2">
        <f>+'executie PNS activitate curenta'!E49+'executie PNS Ucraina'!E49</f>
        <v>0</v>
      </c>
      <c r="F49" s="2">
        <f>+'executie PNS activitate curenta'!F49+'executie PNS Ucraina'!F49</f>
        <v>0</v>
      </c>
      <c r="G49" s="1">
        <f t="shared" si="2"/>
        <v>7.15</v>
      </c>
      <c r="H49" s="2">
        <f>+'executie PNS activitate curenta'!H49+'executie PNS Ucraina'!H49</f>
        <v>0</v>
      </c>
      <c r="I49" s="2">
        <f>+'executie PNS activitate curenta'!I49+'executie PNS Ucraina'!I49</f>
        <v>7.15</v>
      </c>
    </row>
    <row r="50" spans="1:9" x14ac:dyDescent="0.2">
      <c r="A50" s="4" t="s">
        <v>33</v>
      </c>
      <c r="B50" s="3" t="s">
        <v>121</v>
      </c>
      <c r="C50" s="3" t="s">
        <v>121</v>
      </c>
      <c r="D50" s="1">
        <f t="shared" si="1"/>
        <v>27.12</v>
      </c>
      <c r="E50" s="2">
        <f>+'executie PNS activitate curenta'!E50+'executie PNS Ucraina'!E50</f>
        <v>0</v>
      </c>
      <c r="F50" s="2">
        <f>+'executie PNS activitate curenta'!F50+'executie PNS Ucraina'!F50</f>
        <v>27.12</v>
      </c>
      <c r="G50" s="1">
        <f t="shared" si="2"/>
        <v>115.13</v>
      </c>
      <c r="H50" s="2">
        <f>+'executie PNS activitate curenta'!H50+'executie PNS Ucraina'!H50</f>
        <v>0</v>
      </c>
      <c r="I50" s="2">
        <f>+'executie PNS activitate curenta'!I50+'executie PNS Ucraina'!I50</f>
        <v>115.13</v>
      </c>
    </row>
    <row r="51" spans="1:9" x14ac:dyDescent="0.2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">
      <c r="A52" s="4" t="s">
        <v>34</v>
      </c>
      <c r="B52" s="3" t="s">
        <v>121</v>
      </c>
      <c r="C52" s="3" t="s">
        <v>121</v>
      </c>
      <c r="D52" s="1">
        <f t="shared" si="1"/>
        <v>0</v>
      </c>
      <c r="E52" s="2">
        <f>+'executie PNS activitate curenta'!E52+'executie PNS Ucraina'!E52</f>
        <v>0</v>
      </c>
      <c r="F52" s="2">
        <f>+'executie PNS activitate curenta'!F52+'executie PNS Ucraina'!F52</f>
        <v>0</v>
      </c>
      <c r="G52" s="1">
        <f t="shared" si="2"/>
        <v>0</v>
      </c>
      <c r="H52" s="2">
        <f>+'executie PNS activitate curenta'!H52+'executie PNS Ucraina'!H52</f>
        <v>0</v>
      </c>
      <c r="I52" s="2">
        <f>+'executie PNS activitate curenta'!I52+'executie PNS Ucraina'!I52</f>
        <v>0</v>
      </c>
    </row>
    <row r="53" spans="1:9" x14ac:dyDescent="0.2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">
      <c r="A55" s="4" t="s">
        <v>150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">
      <c r="A57" s="4" t="s">
        <v>151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">
      <c r="A59" s="4" t="s">
        <v>39</v>
      </c>
      <c r="B59" s="3" t="s">
        <v>121</v>
      </c>
      <c r="C59" s="3" t="s">
        <v>121</v>
      </c>
      <c r="D59" s="1">
        <f t="shared" si="1"/>
        <v>35.86</v>
      </c>
      <c r="E59" s="2">
        <f>+'executie PNS activitate curenta'!E59+'executie PNS Ucraina'!E59</f>
        <v>0</v>
      </c>
      <c r="F59" s="2">
        <f>+'executie PNS activitate curenta'!F59+'executie PNS Ucraina'!F59</f>
        <v>35.86</v>
      </c>
      <c r="G59" s="1">
        <f t="shared" si="2"/>
        <v>233.2</v>
      </c>
      <c r="H59" s="2">
        <f>+'executie PNS activitate curenta'!H59+'executie PNS Ucraina'!H59</f>
        <v>0</v>
      </c>
      <c r="I59" s="2">
        <f>+'executie PNS activitate curenta'!I59+'executie PNS Ucraina'!I59</f>
        <v>233.2</v>
      </c>
    </row>
    <row r="60" spans="1:9" x14ac:dyDescent="0.2">
      <c r="A60" s="4" t="s">
        <v>40</v>
      </c>
      <c r="B60" s="3" t="s">
        <v>121</v>
      </c>
      <c r="C60" s="3" t="s">
        <v>121</v>
      </c>
      <c r="D60" s="1">
        <f t="shared" si="1"/>
        <v>75.23</v>
      </c>
      <c r="E60" s="2">
        <f>+'executie PNS activitate curenta'!E60+'executie PNS Ucraina'!E60</f>
        <v>0</v>
      </c>
      <c r="F60" s="2">
        <f>+'executie PNS activitate curenta'!F60+'executie PNS Ucraina'!F60</f>
        <v>75.23</v>
      </c>
      <c r="G60" s="1">
        <f t="shared" si="2"/>
        <v>494.94</v>
      </c>
      <c r="H60" s="2">
        <f>+'executie PNS activitate curenta'!H60+'executie PNS Ucraina'!H60</f>
        <v>0</v>
      </c>
      <c r="I60" s="2">
        <f>+'executie PNS activitate curenta'!I60+'executie PNS Ucraina'!I60</f>
        <v>494.94</v>
      </c>
    </row>
    <row r="61" spans="1:9" x14ac:dyDescent="0.2">
      <c r="A61" s="4" t="s">
        <v>41</v>
      </c>
      <c r="B61" s="3" t="s">
        <v>121</v>
      </c>
      <c r="C61" s="3" t="s">
        <v>121</v>
      </c>
      <c r="D61" s="1">
        <f t="shared" si="1"/>
        <v>11.16</v>
      </c>
      <c r="E61" s="2">
        <f>+'executie PNS activitate curenta'!E61+'executie PNS Ucraina'!E61</f>
        <v>0</v>
      </c>
      <c r="F61" s="2">
        <f>+'executie PNS activitate curenta'!F61+'executie PNS Ucraina'!F61</f>
        <v>11.16</v>
      </c>
      <c r="G61" s="1">
        <f t="shared" si="2"/>
        <v>28.75</v>
      </c>
      <c r="H61" s="2">
        <f>+'executie PNS activitate curenta'!H61+'executie PNS Ucraina'!H61</f>
        <v>0</v>
      </c>
      <c r="I61" s="2">
        <f>+'executie PNS activitate curenta'!I61+'executie PNS Ucraina'!I61</f>
        <v>28.75</v>
      </c>
    </row>
    <row r="62" spans="1:9" x14ac:dyDescent="0.2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">
      <c r="A68" s="4" t="s">
        <v>148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">
      <c r="A69" s="4" t="s">
        <v>149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">
      <c r="A70" s="8" t="s">
        <v>44</v>
      </c>
      <c r="B70" s="2">
        <f>+'executie PNS activitate curenta'!B70+'executie PNS Ucraina'!B70</f>
        <v>710.08</v>
      </c>
      <c r="C70" s="2">
        <f>+'executie PNS activitate curenta'!C70+'executie PNS Ucraina'!C70</f>
        <v>631.08000000000004</v>
      </c>
      <c r="D70" s="1">
        <f t="shared" si="1"/>
        <v>17.95</v>
      </c>
      <c r="E70" s="2">
        <f>+'executie PNS activitate curenta'!E70+'executie PNS Ucraina'!E70</f>
        <v>17.95</v>
      </c>
      <c r="F70" s="2">
        <f>+'executie PNS activitate curenta'!F70+'executie PNS Ucraina'!F70</f>
        <v>0</v>
      </c>
      <c r="G70" s="1">
        <f t="shared" si="2"/>
        <v>631.03</v>
      </c>
      <c r="H70" s="2">
        <f>+'executie PNS activitate curenta'!H70+'executie PNS Ucraina'!H70</f>
        <v>631.03</v>
      </c>
      <c r="I70" s="2">
        <f>+'executie PNS activitate curenta'!I70+'executie PNS Ucraina'!I70</f>
        <v>0</v>
      </c>
    </row>
    <row r="71" spans="1:9" x14ac:dyDescent="0.2">
      <c r="A71" s="8" t="s">
        <v>45</v>
      </c>
      <c r="B71" s="2">
        <f>+'executie PNS activitate curenta'!B71+'executie PNS Ucraina'!B71</f>
        <v>102.23</v>
      </c>
      <c r="C71" s="2">
        <f>+'executie PNS activitate curenta'!C71+'executie PNS Ucraina'!C71</f>
        <v>96.23</v>
      </c>
      <c r="D71" s="1">
        <f t="shared" si="1"/>
        <v>0</v>
      </c>
      <c r="E71" s="1">
        <f>+E72+E76+E80+E81+E84+E82+E83</f>
        <v>0</v>
      </c>
      <c r="F71" s="1">
        <f>+F72+F76+F80+F81+F84+F82+F83</f>
        <v>0</v>
      </c>
      <c r="G71" s="1">
        <f t="shared" si="2"/>
        <v>96.23</v>
      </c>
      <c r="H71" s="1">
        <f>+H72+H76+H80+H81+H84+H82+H83</f>
        <v>96.23</v>
      </c>
      <c r="I71" s="1">
        <f>+I72+I76+I80+I81+I84+I82+I83</f>
        <v>0</v>
      </c>
    </row>
    <row r="72" spans="1:9" x14ac:dyDescent="0.2">
      <c r="A72" s="8" t="s">
        <v>46</v>
      </c>
      <c r="B72" s="3" t="s">
        <v>121</v>
      </c>
      <c r="C72" s="3" t="s">
        <v>121</v>
      </c>
      <c r="D72" s="1">
        <f t="shared" si="1"/>
        <v>0</v>
      </c>
      <c r="E72" s="16">
        <f t="shared" ref="E72:I72" si="9">+E73+E74+E75</f>
        <v>0</v>
      </c>
      <c r="F72" s="16">
        <f t="shared" si="9"/>
        <v>0</v>
      </c>
      <c r="G72" s="1">
        <f t="shared" si="2"/>
        <v>96.23</v>
      </c>
      <c r="H72" s="16">
        <f t="shared" si="9"/>
        <v>96.23</v>
      </c>
      <c r="I72" s="16">
        <f t="shared" si="9"/>
        <v>0</v>
      </c>
    </row>
    <row r="73" spans="1:9" x14ac:dyDescent="0.2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">
      <c r="A75" s="35" t="s">
        <v>49</v>
      </c>
      <c r="B75" s="3" t="s">
        <v>121</v>
      </c>
      <c r="C75" s="3" t="s">
        <v>121</v>
      </c>
      <c r="D75" s="1">
        <f t="shared" si="1"/>
        <v>0</v>
      </c>
      <c r="E75" s="2">
        <f>+'executie PNS activitate curenta'!E75+'executie PNS Ucraina'!E75</f>
        <v>0</v>
      </c>
      <c r="F75" s="2">
        <f>+'executie PNS activitate curenta'!F75+'executie PNS Ucraina'!F75</f>
        <v>0</v>
      </c>
      <c r="G75" s="1">
        <f t="shared" si="2"/>
        <v>96.23</v>
      </c>
      <c r="H75" s="2">
        <f>+'executie PNS activitate curenta'!H75+'executie PNS Ucraina'!H75</f>
        <v>96.23</v>
      </c>
      <c r="I75" s="2">
        <f>+'executie PNS activitate curenta'!I75+'executie PNS Ucraina'!I75</f>
        <v>0</v>
      </c>
    </row>
    <row r="76" spans="1:9" x14ac:dyDescent="0.2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">
      <c r="A82" s="4" t="s">
        <v>146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">
      <c r="A83" s="4" t="s">
        <v>147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">
      <c r="A84" s="4" t="s">
        <v>54</v>
      </c>
      <c r="B84" s="3" t="s">
        <v>121</v>
      </c>
      <c r="C84" s="3" t="s">
        <v>121</v>
      </c>
      <c r="D84" s="1">
        <f t="shared" si="11"/>
        <v>0</v>
      </c>
      <c r="E84" s="2">
        <f>+'executie PNS activitate curenta'!E84+'executie PNS Ucraina'!E84</f>
        <v>0</v>
      </c>
      <c r="F84" s="2">
        <f>+'executie PNS activitate curenta'!F84+'executie PNS Ucraina'!F84</f>
        <v>0</v>
      </c>
      <c r="G84" s="1">
        <f t="shared" si="12"/>
        <v>0</v>
      </c>
      <c r="H84" s="2">
        <f>+'executie PNS activitate curenta'!H84+'executie PNS Ucraina'!H84</f>
        <v>0</v>
      </c>
      <c r="I84" s="2">
        <f>+'executie PNS activitate curenta'!I84+'executie PNS Ucraina'!I84</f>
        <v>0</v>
      </c>
    </row>
    <row r="85" spans="1:9" ht="25.5" x14ac:dyDescent="0.2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">
      <c r="A94" s="8" t="s">
        <v>64</v>
      </c>
      <c r="B94" s="2">
        <f>+'executie PNS activitate curenta'!B94+'executie PNS Ucraina'!B94</f>
        <v>909.76</v>
      </c>
      <c r="C94" s="2">
        <f>+'executie PNS activitate curenta'!C94+'executie PNS Ucraina'!C94</f>
        <v>860.89</v>
      </c>
      <c r="D94" s="1">
        <f t="shared" si="13"/>
        <v>249.63</v>
      </c>
      <c r="E94" s="1">
        <f>+E95+E96+E97+E98+E99+E100+E101+E102+E103+E104</f>
        <v>249.63</v>
      </c>
      <c r="F94" s="1">
        <f>+F95+F96+F97+F98+F99+F100+F101+F102+F103+F104</f>
        <v>0</v>
      </c>
      <c r="G94" s="1">
        <f t="shared" si="15"/>
        <v>860.87</v>
      </c>
      <c r="H94" s="1">
        <f>+H95+H96+H97+H98+H99+H100+H101+H102+H103+H104</f>
        <v>860.87</v>
      </c>
      <c r="I94" s="1">
        <f>+I95+I96+I97+I98+I99+I100+I101+I102+I103+I104</f>
        <v>0</v>
      </c>
    </row>
    <row r="95" spans="1:9" x14ac:dyDescent="0.2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">
      <c r="A99" s="4" t="s">
        <v>69</v>
      </c>
      <c r="B99" s="3" t="s">
        <v>121</v>
      </c>
      <c r="C99" s="3" t="s">
        <v>121</v>
      </c>
      <c r="D99" s="1">
        <f t="shared" si="13"/>
        <v>249.63</v>
      </c>
      <c r="E99" s="2">
        <f>+'executie PNS activitate curenta'!E99+'executie PNS Ucraina'!E99</f>
        <v>249.63</v>
      </c>
      <c r="F99" s="2">
        <f>+'executie PNS activitate curenta'!F99+'executie PNS Ucraina'!F99</f>
        <v>0</v>
      </c>
      <c r="G99" s="1">
        <f t="shared" si="15"/>
        <v>860.87</v>
      </c>
      <c r="H99" s="2">
        <f>+'executie PNS activitate curenta'!H99+'executie PNS Ucraina'!H99</f>
        <v>860.87</v>
      </c>
      <c r="I99" s="2">
        <f>+'executie PNS activitate curenta'!I99+'executie PNS Ucraina'!I99</f>
        <v>0</v>
      </c>
    </row>
    <row r="100" spans="1:9" x14ac:dyDescent="0.2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">
      <c r="A104" s="4" t="s">
        <v>145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5.5" x14ac:dyDescent="0.2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5.5" x14ac:dyDescent="0.2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5.5" x14ac:dyDescent="0.2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">
      <c r="A144" s="39" t="s">
        <v>108</v>
      </c>
      <c r="B144" s="2">
        <f>+'executie PNS activitate curenta'!B144+'executie PNS Ucraina'!B144</f>
        <v>13726.87</v>
      </c>
      <c r="C144" s="2">
        <f>+'executie PNS activitate curenta'!C144+'executie PNS Ucraina'!C144</f>
        <v>12777.160000000002</v>
      </c>
      <c r="D144" s="1">
        <f t="shared" si="13"/>
        <v>1702.76</v>
      </c>
      <c r="E144" s="2">
        <f>+'executie PNS activitate curenta'!E144+'executie PNS Ucraina'!E144</f>
        <v>172.79</v>
      </c>
      <c r="F144" s="2">
        <f>+'executie PNS activitate curenta'!F144+'executie PNS Ucraina'!F144</f>
        <v>1529.97</v>
      </c>
      <c r="G144" s="1">
        <f t="shared" si="15"/>
        <v>12768.789999999999</v>
      </c>
      <c r="H144" s="2">
        <f>+'executie PNS activitate curenta'!H144+'executie PNS Ucraina'!H144</f>
        <v>1319.22</v>
      </c>
      <c r="I144" s="2">
        <f>+'executie PNS activitate curenta'!I144+'executie PNS Ucraina'!I144</f>
        <v>11449.57</v>
      </c>
    </row>
    <row r="145" spans="1:9" x14ac:dyDescent="0.2">
      <c r="A145" s="6" t="s">
        <v>143</v>
      </c>
      <c r="B145" s="1">
        <f>+B146</f>
        <v>76</v>
      </c>
      <c r="C145" s="1">
        <f t="shared" ref="C145:I145" si="24">+C146</f>
        <v>76</v>
      </c>
      <c r="D145" s="1">
        <f t="shared" si="24"/>
        <v>12</v>
      </c>
      <c r="E145" s="1">
        <f t="shared" si="24"/>
        <v>12</v>
      </c>
      <c r="F145" s="1">
        <f t="shared" si="24"/>
        <v>0</v>
      </c>
      <c r="G145" s="1">
        <f t="shared" si="24"/>
        <v>64</v>
      </c>
      <c r="H145" s="1">
        <f t="shared" si="24"/>
        <v>64</v>
      </c>
      <c r="I145" s="1">
        <f t="shared" si="24"/>
        <v>0</v>
      </c>
    </row>
    <row r="146" spans="1:9" x14ac:dyDescent="0.2">
      <c r="A146" s="7" t="s">
        <v>144</v>
      </c>
      <c r="B146" s="2">
        <f>+'executie PNS activitate curenta'!B146+'executie PNS Ucraina'!B146</f>
        <v>76</v>
      </c>
      <c r="C146" s="2">
        <f>+'executie PNS activitate curenta'!C146+'executie PNS Ucraina'!C146</f>
        <v>76</v>
      </c>
      <c r="D146" s="1">
        <f>+E146+F146</f>
        <v>12</v>
      </c>
      <c r="E146" s="2">
        <f>+'executie PNS activitate curenta'!E146+'executie PNS Ucraina'!E146</f>
        <v>12</v>
      </c>
      <c r="F146" s="2">
        <f>+'executie PNS activitate curenta'!F146+'executie PNS Ucraina'!F146</f>
        <v>0</v>
      </c>
      <c r="G146" s="1">
        <f>+H146+I146</f>
        <v>64</v>
      </c>
      <c r="H146" s="2">
        <f>+'executie PNS activitate curenta'!H146+'executie PNS Ucraina'!H146</f>
        <v>64</v>
      </c>
      <c r="I146" s="2">
        <f>+'executie PNS activitate curenta'!I146+'executie PNS Ucraina'!I146</f>
        <v>0</v>
      </c>
    </row>
    <row r="147" spans="1:9" ht="27.75" x14ac:dyDescent="0.25">
      <c r="A147" s="8" t="s">
        <v>110</v>
      </c>
      <c r="B147" s="1">
        <f>+B148+B149+B152+B150+B151</f>
        <v>6746.18</v>
      </c>
      <c r="C147" s="1">
        <f t="shared" ref="C147:I147" si="25">+C148+C149+C152+C150+C151</f>
        <v>5365.5</v>
      </c>
      <c r="D147" s="1">
        <f t="shared" si="25"/>
        <v>918.78000000000009</v>
      </c>
      <c r="E147" s="1">
        <f t="shared" si="25"/>
        <v>656.97</v>
      </c>
      <c r="F147" s="1">
        <f t="shared" si="25"/>
        <v>261.81</v>
      </c>
      <c r="G147" s="1">
        <f t="shared" si="25"/>
        <v>5365.41</v>
      </c>
      <c r="H147" s="1">
        <f t="shared" si="25"/>
        <v>2892.5099999999998</v>
      </c>
      <c r="I147" s="1">
        <f t="shared" si="25"/>
        <v>2472.9</v>
      </c>
    </row>
    <row r="148" spans="1:9" x14ac:dyDescent="0.2">
      <c r="A148" s="9" t="s">
        <v>111</v>
      </c>
      <c r="B148" s="2">
        <f>+'executie PNS activitate curenta'!B148+'executie PNS Ucraina'!B148</f>
        <v>6624.18</v>
      </c>
      <c r="C148" s="2">
        <f>+'executie PNS activitate curenta'!C148+'executie PNS Ucraina'!C148</f>
        <v>5243.62</v>
      </c>
      <c r="D148" s="1">
        <f t="shared" si="13"/>
        <v>884.93000000000006</v>
      </c>
      <c r="E148" s="2">
        <f>+'executie PNS activitate curenta'!E148+'executie PNS Ucraina'!E148</f>
        <v>623.12</v>
      </c>
      <c r="F148" s="2">
        <f>+'executie PNS activitate curenta'!F148+'executie PNS Ucraina'!F148</f>
        <v>261.81</v>
      </c>
      <c r="G148" s="1">
        <f t="shared" si="15"/>
        <v>5243.54</v>
      </c>
      <c r="H148" s="2">
        <f>+'executie PNS activitate curenta'!H148+'executie PNS Ucraina'!H148</f>
        <v>2770.64</v>
      </c>
      <c r="I148" s="2">
        <f>+'executie PNS activitate curenta'!I148+'executie PNS Ucraina'!I148</f>
        <v>2472.9</v>
      </c>
    </row>
    <row r="149" spans="1:9" x14ac:dyDescent="0.2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">
      <c r="A150" s="9" t="s">
        <v>141</v>
      </c>
      <c r="B150" s="2">
        <f>+'executie PNS activitate curenta'!B150+'executie PNS Ucraina'!B150</f>
        <v>0</v>
      </c>
      <c r="C150" s="2">
        <f>+'executie PNS activitate curenta'!C150+'executie PNS Ucraina'!C150</f>
        <v>0</v>
      </c>
      <c r="D150" s="1">
        <f t="shared" si="13"/>
        <v>0</v>
      </c>
      <c r="E150" s="2">
        <f>+'executie PNS activitate curenta'!E150+'executie PNS Ucraina'!E150</f>
        <v>0</v>
      </c>
      <c r="F150" s="2">
        <f>+'executie PNS activitate curenta'!F150+'executie PNS Ucraina'!F150</f>
        <v>0</v>
      </c>
      <c r="G150" s="1">
        <f t="shared" si="15"/>
        <v>0</v>
      </c>
      <c r="H150" s="2">
        <f>+'executie PNS activitate curenta'!H150+'executie PNS Ucraina'!H150</f>
        <v>0</v>
      </c>
      <c r="I150" s="2">
        <f>+'executie PNS activitate curenta'!I150+'executie PNS Ucraina'!I150</f>
        <v>0</v>
      </c>
    </row>
    <row r="151" spans="1:9" x14ac:dyDescent="0.2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">
      <c r="A152" s="9" t="s">
        <v>133</v>
      </c>
      <c r="B152" s="2">
        <f>+'executie PNS activitate curenta'!B152+'executie PNS Ucraina'!B152</f>
        <v>122</v>
      </c>
      <c r="C152" s="2">
        <f>+'executie PNS activitate curenta'!C152+'executie PNS Ucraina'!C152</f>
        <v>121.88</v>
      </c>
      <c r="D152" s="1">
        <f t="shared" si="13"/>
        <v>33.85</v>
      </c>
      <c r="E152" s="2">
        <f>+'executie PNS activitate curenta'!E152+'executie PNS Ucraina'!E152</f>
        <v>33.85</v>
      </c>
      <c r="F152" s="2">
        <f>+'executie PNS activitate curenta'!F152+'executie PNS Ucraina'!F152</f>
        <v>0</v>
      </c>
      <c r="G152" s="1">
        <f t="shared" si="15"/>
        <v>121.87</v>
      </c>
      <c r="H152" s="2">
        <f>+'executie PNS activitate curenta'!H152+'executie PNS Ucraina'!H152</f>
        <v>121.87</v>
      </c>
      <c r="I152" s="2">
        <f>+'executie PNS activitate curenta'!I152+'executie PNS Ucraina'!I152</f>
        <v>0</v>
      </c>
    </row>
    <row r="153" spans="1:9" x14ac:dyDescent="0.2">
      <c r="A153" s="40" t="s">
        <v>109</v>
      </c>
      <c r="B153" s="1">
        <f t="shared" ref="B153:I153" si="26">+B10+B17+B30+B33+B70+B71+B85+B90+B94+B105+B106+B121+B124+B144+B145</f>
        <v>84212.329999999987</v>
      </c>
      <c r="C153" s="1">
        <f t="shared" si="26"/>
        <v>73696.540000000008</v>
      </c>
      <c r="D153" s="1">
        <f t="shared" si="26"/>
        <v>10658.36</v>
      </c>
      <c r="E153" s="1">
        <f t="shared" si="26"/>
        <v>1861.7400000000002</v>
      </c>
      <c r="F153" s="1">
        <f t="shared" si="26"/>
        <v>8796.619999999999</v>
      </c>
      <c r="G153" s="1">
        <f t="shared" si="26"/>
        <v>75424.210000000006</v>
      </c>
      <c r="H153" s="1">
        <f t="shared" si="26"/>
        <v>10316.909999999998</v>
      </c>
      <c r="I153" s="1">
        <f t="shared" si="26"/>
        <v>65107.3</v>
      </c>
    </row>
    <row r="154" spans="1:9" ht="12.75" customHeight="1" x14ac:dyDescent="0.2">
      <c r="A154" s="39" t="s">
        <v>112</v>
      </c>
      <c r="B154" s="1">
        <f t="shared" ref="B154:I154" si="27">B11+B18+B30+B37+B70+B71+B122+B90</f>
        <v>66239.159999999989</v>
      </c>
      <c r="C154" s="1">
        <f t="shared" si="27"/>
        <v>56986.520000000004</v>
      </c>
      <c r="D154" s="1">
        <f t="shared" si="27"/>
        <v>7795.2400000000007</v>
      </c>
      <c r="E154" s="1">
        <f t="shared" si="27"/>
        <v>754.34999999999991</v>
      </c>
      <c r="F154" s="1">
        <f t="shared" si="27"/>
        <v>7040.8899999999994</v>
      </c>
      <c r="G154" s="1">
        <f t="shared" si="27"/>
        <v>56784.880000000012</v>
      </c>
      <c r="H154" s="1">
        <f t="shared" si="27"/>
        <v>4892.1099999999997</v>
      </c>
      <c r="I154" s="1">
        <f t="shared" si="27"/>
        <v>51892.77</v>
      </c>
    </row>
    <row r="155" spans="1:9" x14ac:dyDescent="0.2">
      <c r="A155" s="39" t="s">
        <v>113</v>
      </c>
      <c r="B155" s="1">
        <f t="shared" ref="B155:I155" si="28">B13++B19+B23+B85+B94+B105+B106+B123+B124-B126+B34</f>
        <v>4158.3</v>
      </c>
      <c r="C155" s="1">
        <f t="shared" si="28"/>
        <v>3844.86</v>
      </c>
      <c r="D155" s="1">
        <f t="shared" si="28"/>
        <v>893</v>
      </c>
      <c r="E155" s="1">
        <f t="shared" si="28"/>
        <v>667.24</v>
      </c>
      <c r="F155" s="1">
        <f t="shared" si="28"/>
        <v>225.76</v>
      </c>
      <c r="G155" s="1">
        <f t="shared" si="28"/>
        <v>3633.2599999999998</v>
      </c>
      <c r="H155" s="1">
        <f t="shared" si="28"/>
        <v>1868.3</v>
      </c>
      <c r="I155" s="1">
        <f t="shared" si="28"/>
        <v>1764.96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47" t="s">
        <v>158</v>
      </c>
      <c r="B158" s="42"/>
      <c r="D158" s="48"/>
      <c r="E158" s="48"/>
    </row>
    <row r="159" spans="1:9" x14ac:dyDescent="0.2">
      <c r="A159" s="48"/>
      <c r="B159" s="42"/>
      <c r="D159" s="48"/>
      <c r="E159" s="48"/>
    </row>
    <row r="160" spans="1:9" x14ac:dyDescent="0.2">
      <c r="A160" s="48"/>
      <c r="B160" s="44"/>
      <c r="D160" s="48"/>
      <c r="E160" s="48"/>
    </row>
    <row r="161" spans="1:5" x14ac:dyDescent="0.2">
      <c r="A161" s="48"/>
      <c r="B161" s="44"/>
      <c r="D161" s="48"/>
      <c r="E161" s="48"/>
    </row>
    <row r="162" spans="1:5" x14ac:dyDescent="0.2">
      <c r="A162" s="48" t="s">
        <v>159</v>
      </c>
      <c r="B162" s="44"/>
      <c r="C162" s="5" t="s">
        <v>160</v>
      </c>
      <c r="D162" s="48"/>
      <c r="E162" s="48"/>
    </row>
    <row r="163" spans="1:5" x14ac:dyDescent="0.2">
      <c r="A163" s="47" t="s">
        <v>161</v>
      </c>
      <c r="B163" s="42"/>
      <c r="C163" s="5" t="s">
        <v>162</v>
      </c>
      <c r="D163" s="48"/>
      <c r="E163" s="48"/>
    </row>
    <row r="164" spans="1:5" x14ac:dyDescent="0.2">
      <c r="A164" s="48"/>
      <c r="B164" s="44"/>
      <c r="D164" s="48"/>
      <c r="E164" s="48"/>
    </row>
    <row r="165" spans="1:5" x14ac:dyDescent="0.2">
      <c r="A165" s="48"/>
      <c r="B165" s="44"/>
      <c r="D165" s="48"/>
      <c r="E165" s="48"/>
    </row>
    <row r="166" spans="1:5" x14ac:dyDescent="0.2">
      <c r="A166" s="48"/>
      <c r="B166" s="42"/>
      <c r="D166" s="48"/>
      <c r="E166" s="48"/>
    </row>
    <row r="167" spans="1:5" x14ac:dyDescent="0.2">
      <c r="A167" s="48"/>
      <c r="B167" s="44"/>
      <c r="D167" s="48"/>
      <c r="E167" s="48"/>
    </row>
    <row r="168" spans="1:5" x14ac:dyDescent="0.2">
      <c r="A168" s="48"/>
      <c r="B168" s="44"/>
      <c r="C168" s="5" t="s">
        <v>163</v>
      </c>
      <c r="D168" s="48"/>
      <c r="E168" s="48"/>
    </row>
    <row r="169" spans="1:5" x14ac:dyDescent="0.2">
      <c r="A169" s="48"/>
      <c r="B169" s="44"/>
      <c r="C169" s="5" t="s">
        <v>164</v>
      </c>
      <c r="D169" s="48"/>
      <c r="E169" s="48"/>
    </row>
    <row r="170" spans="1:5" x14ac:dyDescent="0.2">
      <c r="A170" s="48"/>
      <c r="B170" s="44"/>
      <c r="D170" s="48"/>
      <c r="E170" s="48"/>
    </row>
    <row r="171" spans="1:5" x14ac:dyDescent="0.2">
      <c r="A171" s="48"/>
      <c r="B171" s="44"/>
      <c r="D171" s="48"/>
      <c r="E171" s="48"/>
    </row>
    <row r="172" spans="1:5" x14ac:dyDescent="0.2">
      <c r="A172" s="47"/>
      <c r="B172" s="42"/>
      <c r="D172" s="48"/>
      <c r="E172" s="48"/>
    </row>
    <row r="173" spans="1:5" x14ac:dyDescent="0.2">
      <c r="A173" s="48"/>
      <c r="D173" s="48"/>
      <c r="E173" s="48" t="s">
        <v>165</v>
      </c>
    </row>
    <row r="174" spans="1:5" x14ac:dyDescent="0.2">
      <c r="A174" s="49"/>
      <c r="B174" s="42"/>
      <c r="D174" s="48"/>
      <c r="E174" s="48" t="s">
        <v>166</v>
      </c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9"/>
      <c r="B181" s="42"/>
    </row>
    <row r="183" spans="1:2" ht="15.75" x14ac:dyDescent="0.25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83"/>
  <sheetViews>
    <sheetView tabSelected="1"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A5" sqref="A5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167</v>
      </c>
      <c r="B1" s="11"/>
    </row>
    <row r="2" spans="1:9" x14ac:dyDescent="0.2">
      <c r="B2" s="52"/>
      <c r="C2" s="53"/>
    </row>
    <row r="3" spans="1:9" ht="16.5" x14ac:dyDescent="0.2">
      <c r="A3" s="92" t="s">
        <v>153</v>
      </c>
      <c r="B3" s="92"/>
      <c r="C3" s="92"/>
      <c r="D3" s="92"/>
      <c r="E3" s="92"/>
      <c r="F3" s="92"/>
      <c r="G3" s="92"/>
      <c r="H3" s="92"/>
      <c r="I3" s="92"/>
    </row>
    <row r="4" spans="1:9" ht="16.5" x14ac:dyDescent="0.25">
      <c r="A4" s="88" t="s">
        <v>168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3" t="s">
        <v>114</v>
      </c>
      <c r="B7" s="94" t="s">
        <v>142</v>
      </c>
      <c r="C7" s="94" t="s">
        <v>155</v>
      </c>
      <c r="D7" s="90" t="s">
        <v>169</v>
      </c>
      <c r="E7" s="90"/>
      <c r="F7" s="90"/>
      <c r="G7" s="90" t="s">
        <v>170</v>
      </c>
      <c r="H7" s="90"/>
      <c r="I7" s="90"/>
    </row>
    <row r="8" spans="1:9" s="55" customFormat="1" ht="46.5" customHeight="1" x14ac:dyDescent="0.15">
      <c r="A8" s="93"/>
      <c r="B8" s="94"/>
      <c r="C8" s="94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26227.72</v>
      </c>
      <c r="C10" s="57">
        <f t="shared" ref="C10:I10" si="0">+C11+C12+C13+C14+C15+C16</f>
        <v>23091.94</v>
      </c>
      <c r="D10" s="57">
        <f>+E10+F10</f>
        <v>3608.2799999999997</v>
      </c>
      <c r="E10" s="57">
        <f t="shared" si="0"/>
        <v>929.01</v>
      </c>
      <c r="F10" s="57">
        <f t="shared" si="0"/>
        <v>2679.27</v>
      </c>
      <c r="G10" s="57">
        <f>+H10+I10</f>
        <v>25253.22</v>
      </c>
      <c r="H10" s="57">
        <f t="shared" si="0"/>
        <v>6162.99</v>
      </c>
      <c r="I10" s="57">
        <f t="shared" si="0"/>
        <v>19090.23</v>
      </c>
    </row>
    <row r="11" spans="1:9" x14ac:dyDescent="0.2">
      <c r="A11" s="58" t="s">
        <v>2</v>
      </c>
      <c r="B11" s="57">
        <v>26215.72</v>
      </c>
      <c r="C11" s="59">
        <v>23079.94</v>
      </c>
      <c r="D11" s="57">
        <f t="shared" ref="D11:D80" si="1">+E11+F11</f>
        <v>3352.92</v>
      </c>
      <c r="E11" s="59">
        <v>673.65</v>
      </c>
      <c r="F11" s="59">
        <v>2679.27</v>
      </c>
      <c r="G11" s="57">
        <f t="shared" ref="G11:G80" si="2">+H11+I11</f>
        <v>23079.94</v>
      </c>
      <c r="H11" s="59">
        <v>3989.71</v>
      </c>
      <c r="I11" s="59">
        <v>19090.23</v>
      </c>
    </row>
    <row r="12" spans="1:9" ht="25.5" x14ac:dyDescent="0.2">
      <c r="A12" s="58" t="s">
        <v>3</v>
      </c>
      <c r="B12" s="57">
        <v>12</v>
      </c>
      <c r="C12" s="59">
        <v>12</v>
      </c>
      <c r="D12" s="57">
        <f t="shared" si="1"/>
        <v>0</v>
      </c>
      <c r="E12" s="59"/>
      <c r="F12" s="59"/>
      <c r="G12" s="57">
        <f t="shared" si="2"/>
        <v>12</v>
      </c>
      <c r="H12" s="59">
        <v>12</v>
      </c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/>
      <c r="C15" s="59"/>
      <c r="D15" s="57">
        <f t="shared" si="1"/>
        <v>255.36</v>
      </c>
      <c r="E15" s="59">
        <v>255.36</v>
      </c>
      <c r="F15" s="59"/>
      <c r="G15" s="57">
        <f t="shared" si="2"/>
        <v>2161.2800000000002</v>
      </c>
      <c r="H15" s="59">
        <v>2161.2800000000002</v>
      </c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39813.68</v>
      </c>
      <c r="C17" s="57">
        <f t="shared" ref="C17:I17" si="3">+C18+C19+C23+C22</f>
        <v>34276.280000000006</v>
      </c>
      <c r="D17" s="57">
        <f t="shared" si="1"/>
        <v>4768.55</v>
      </c>
      <c r="E17" s="57">
        <f t="shared" si="3"/>
        <v>429.67</v>
      </c>
      <c r="F17" s="57">
        <f t="shared" si="3"/>
        <v>4338.88</v>
      </c>
      <c r="G17" s="57">
        <f t="shared" si="2"/>
        <v>34064.82</v>
      </c>
      <c r="H17" s="57">
        <f t="shared" si="3"/>
        <v>1032.79</v>
      </c>
      <c r="I17" s="57">
        <f t="shared" si="3"/>
        <v>33032.03</v>
      </c>
    </row>
    <row r="18" spans="1:9" x14ac:dyDescent="0.2">
      <c r="A18" s="61" t="s">
        <v>9</v>
      </c>
      <c r="B18" s="62">
        <v>36565.620000000003</v>
      </c>
      <c r="C18" s="59">
        <v>31292.79</v>
      </c>
      <c r="D18" s="57">
        <f t="shared" si="1"/>
        <v>4125.18</v>
      </c>
      <c r="E18" s="59">
        <v>12.06</v>
      </c>
      <c r="F18" s="59">
        <v>4113.12</v>
      </c>
      <c r="G18" s="57">
        <f t="shared" si="2"/>
        <v>31292.79</v>
      </c>
      <c r="H18" s="59">
        <v>25.36</v>
      </c>
      <c r="I18" s="59">
        <v>31267.43</v>
      </c>
    </row>
    <row r="19" spans="1:9" x14ac:dyDescent="0.2">
      <c r="A19" s="63" t="s">
        <v>10</v>
      </c>
      <c r="B19" s="62">
        <v>2100.06</v>
      </c>
      <c r="C19" s="59">
        <v>1976.05</v>
      </c>
      <c r="D19" s="57">
        <f t="shared" si="1"/>
        <v>225.76</v>
      </c>
      <c r="E19" s="59">
        <f>+E20+E21</f>
        <v>0</v>
      </c>
      <c r="F19" s="59">
        <f>+F20+F21</f>
        <v>225.76</v>
      </c>
      <c r="G19" s="57">
        <f t="shared" si="2"/>
        <v>1764.6000000000001</v>
      </c>
      <c r="H19" s="59">
        <f t="shared" ref="H19:I19" si="4">+H20+H21</f>
        <v>0</v>
      </c>
      <c r="I19" s="59">
        <f t="shared" si="4"/>
        <v>1764.6000000000001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10.79</v>
      </c>
      <c r="E20" s="59"/>
      <c r="F20" s="59">
        <v>10.79</v>
      </c>
      <c r="G20" s="57">
        <f t="shared" si="2"/>
        <v>82.43</v>
      </c>
      <c r="H20" s="59"/>
      <c r="I20" s="59">
        <v>82.43</v>
      </c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214.97</v>
      </c>
      <c r="E21" s="59"/>
      <c r="F21" s="59">
        <v>214.97</v>
      </c>
      <c r="G21" s="57">
        <f t="shared" si="2"/>
        <v>1682.17</v>
      </c>
      <c r="H21" s="59"/>
      <c r="I21" s="59">
        <v>1682.17</v>
      </c>
    </row>
    <row r="22" spans="1:9" ht="25.5" x14ac:dyDescent="0.2">
      <c r="A22" s="65" t="s">
        <v>11</v>
      </c>
      <c r="B22" s="62"/>
      <c r="C22" s="59"/>
      <c r="D22" s="57">
        <f t="shared" si="1"/>
        <v>0</v>
      </c>
      <c r="E22" s="59"/>
      <c r="F22" s="59"/>
      <c r="G22" s="57">
        <f t="shared" si="2"/>
        <v>0</v>
      </c>
      <c r="H22" s="59"/>
      <c r="I22" s="59"/>
    </row>
    <row r="23" spans="1:9" ht="25.5" x14ac:dyDescent="0.2">
      <c r="A23" s="65" t="s">
        <v>120</v>
      </c>
      <c r="B23" s="62">
        <v>1148</v>
      </c>
      <c r="C23" s="62">
        <v>1007.44</v>
      </c>
      <c r="D23" s="57">
        <f t="shared" si="1"/>
        <v>417.61</v>
      </c>
      <c r="E23" s="62">
        <f t="shared" ref="E23:I23" si="5">+E24+E25+E26+E27+E28+E29</f>
        <v>417.61</v>
      </c>
      <c r="F23" s="62">
        <f t="shared" si="5"/>
        <v>0</v>
      </c>
      <c r="G23" s="57">
        <f t="shared" si="2"/>
        <v>1007.43</v>
      </c>
      <c r="H23" s="62">
        <f t="shared" si="5"/>
        <v>1007.43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</v>
      </c>
      <c r="E24" s="59"/>
      <c r="F24" s="59"/>
      <c r="G24" s="57">
        <f t="shared" si="2"/>
        <v>0</v>
      </c>
      <c r="H24" s="59"/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12.62</v>
      </c>
      <c r="E25" s="59">
        <v>12.62</v>
      </c>
      <c r="F25" s="59"/>
      <c r="G25" s="57">
        <f t="shared" si="2"/>
        <v>76.77</v>
      </c>
      <c r="H25" s="59">
        <v>76.77</v>
      </c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0</v>
      </c>
      <c r="E27" s="59"/>
      <c r="F27" s="59"/>
      <c r="G27" s="57">
        <f t="shared" si="2"/>
        <v>0</v>
      </c>
      <c r="H27" s="59"/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375.76</v>
      </c>
      <c r="E28" s="59">
        <v>375.76</v>
      </c>
      <c r="F28" s="59"/>
      <c r="G28" s="57">
        <f t="shared" si="2"/>
        <v>874.05</v>
      </c>
      <c r="H28" s="59">
        <v>874.05</v>
      </c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29.23</v>
      </c>
      <c r="E29" s="59">
        <v>29.23</v>
      </c>
      <c r="F29" s="59"/>
      <c r="G29" s="57">
        <f t="shared" si="2"/>
        <v>56.61</v>
      </c>
      <c r="H29" s="59">
        <v>56.61</v>
      </c>
      <c r="I29" s="59"/>
    </row>
    <row r="30" spans="1:9" x14ac:dyDescent="0.2">
      <c r="A30" s="60" t="s">
        <v>171</v>
      </c>
      <c r="B30" s="57">
        <f>+B31+B32</f>
        <v>904.22</v>
      </c>
      <c r="C30" s="57">
        <f t="shared" ref="C30:I30" si="6">+C31+C32</f>
        <v>683.56</v>
      </c>
      <c r="D30" s="57">
        <f t="shared" si="1"/>
        <v>94.67</v>
      </c>
      <c r="E30" s="57">
        <f t="shared" si="6"/>
        <v>0</v>
      </c>
      <c r="F30" s="57">
        <f t="shared" si="6"/>
        <v>94.67</v>
      </c>
      <c r="G30" s="57">
        <f t="shared" si="2"/>
        <v>621.91</v>
      </c>
      <c r="H30" s="57">
        <f t="shared" si="6"/>
        <v>0</v>
      </c>
      <c r="I30" s="57">
        <f t="shared" si="6"/>
        <v>621.91</v>
      </c>
    </row>
    <row r="31" spans="1:9" x14ac:dyDescent="0.2">
      <c r="A31" s="59" t="s">
        <v>19</v>
      </c>
      <c r="B31" s="62">
        <v>904.22</v>
      </c>
      <c r="C31" s="59">
        <v>683.56</v>
      </c>
      <c r="D31" s="57">
        <f t="shared" si="1"/>
        <v>94.67</v>
      </c>
      <c r="E31" s="59"/>
      <c r="F31" s="59">
        <v>94.67</v>
      </c>
      <c r="G31" s="57">
        <f t="shared" si="2"/>
        <v>621.91</v>
      </c>
      <c r="H31" s="59"/>
      <c r="I31" s="59">
        <v>621.91</v>
      </c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172</v>
      </c>
      <c r="B33" s="57">
        <f t="shared" ref="B33:I33" si="7">+B37+B34</f>
        <v>1736.2</v>
      </c>
      <c r="C33" s="57">
        <f t="shared" si="7"/>
        <v>1197.83</v>
      </c>
      <c r="D33" s="57">
        <f t="shared" si="1"/>
        <v>204.52</v>
      </c>
      <c r="E33" s="57">
        <f t="shared" si="7"/>
        <v>50.69</v>
      </c>
      <c r="F33" s="57">
        <f t="shared" si="7"/>
        <v>153.83000000000001</v>
      </c>
      <c r="G33" s="57">
        <f t="shared" si="2"/>
        <v>1060.4100000000001</v>
      </c>
      <c r="H33" s="57">
        <f t="shared" si="7"/>
        <v>149.78</v>
      </c>
      <c r="I33" s="57">
        <f t="shared" si="7"/>
        <v>910.63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>
        <v>1736.2</v>
      </c>
      <c r="C37" s="62">
        <v>1197.83</v>
      </c>
      <c r="D37" s="57">
        <f t="shared" si="1"/>
        <v>204.52</v>
      </c>
      <c r="E37" s="62">
        <f>+E38+E39+E40+E41+E42+E43+E44+E45+E46+E47+E48+E49+E50+E51+E52+E53+E54+E55+E56+E57+E58+E59+E60+E61+E62+E63+E64+E65+E66+E67+E68+E69</f>
        <v>50.69</v>
      </c>
      <c r="F37" s="62">
        <f>+F38+F39+F40+F41+F42+F43+F44+F45+F46+F47+F48+F49+F50+F51+F52+F53+F54+F55+F56+F57+F58+F59+F60+F61+F62+F63+F64+F65+F66+F67+F68+F69</f>
        <v>153.83000000000001</v>
      </c>
      <c r="G37" s="57">
        <f t="shared" si="2"/>
        <v>1060.4100000000001</v>
      </c>
      <c r="H37" s="62">
        <f>+H38+H39+H40+H41+H42+H43+H44+H45+H46+H47+H48+H49+H50+H51+H52+H53+H54+H55+H56+H57+H58+H59+H60+H61+H62+H63+H64+H65+H66+H67+H68+H69</f>
        <v>149.78</v>
      </c>
      <c r="I37" s="62">
        <f>+I38+I39+I40+I41+I42+I43+I44+I45+I46+I47+I48+I49+I50+I51+I52+I53+I54+I55+I56+I57+I58+I59+I60+I61+I62+I63+I64+I65+I66+I67+I68+I69</f>
        <v>910.63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0</v>
      </c>
      <c r="E39" s="59"/>
      <c r="F39" s="59"/>
      <c r="G39" s="57">
        <f t="shared" si="2"/>
        <v>0</v>
      </c>
      <c r="H39" s="59"/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4.46</v>
      </c>
      <c r="E40" s="59"/>
      <c r="F40" s="59">
        <v>4.46</v>
      </c>
      <c r="G40" s="57">
        <f t="shared" si="2"/>
        <v>31.46</v>
      </c>
      <c r="H40" s="59"/>
      <c r="I40" s="59">
        <v>31.46</v>
      </c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149.78</v>
      </c>
      <c r="E46" s="59">
        <f>50.69+99.09</f>
        <v>149.78</v>
      </c>
      <c r="F46" s="59"/>
      <c r="G46" s="57">
        <f t="shared" si="2"/>
        <v>149.78</v>
      </c>
      <c r="H46" s="59">
        <f>149.78</f>
        <v>149.78</v>
      </c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-99.09</v>
      </c>
      <c r="E47" s="59">
        <v>-99.09</v>
      </c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</v>
      </c>
      <c r="E49" s="59"/>
      <c r="F49" s="59"/>
      <c r="G49" s="57">
        <f t="shared" si="2"/>
        <v>7.15</v>
      </c>
      <c r="H49" s="59"/>
      <c r="I49" s="59">
        <v>7.15</v>
      </c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27.12</v>
      </c>
      <c r="E50" s="59"/>
      <c r="F50" s="59">
        <v>27.12</v>
      </c>
      <c r="G50" s="57">
        <f t="shared" si="2"/>
        <v>115.13</v>
      </c>
      <c r="H50" s="59"/>
      <c r="I50" s="59">
        <v>115.13</v>
      </c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150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151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35.86</v>
      </c>
      <c r="E59" s="59"/>
      <c r="F59" s="59">
        <v>35.86</v>
      </c>
      <c r="G59" s="57">
        <f t="shared" si="2"/>
        <v>233.2</v>
      </c>
      <c r="H59" s="59"/>
      <c r="I59" s="59">
        <v>233.2</v>
      </c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75.23</v>
      </c>
      <c r="E60" s="59"/>
      <c r="F60" s="59">
        <v>75.23</v>
      </c>
      <c r="G60" s="57">
        <f t="shared" si="2"/>
        <v>494.94</v>
      </c>
      <c r="H60" s="59"/>
      <c r="I60" s="59">
        <v>494.94</v>
      </c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11.16</v>
      </c>
      <c r="E61" s="59"/>
      <c r="F61" s="59">
        <v>11.16</v>
      </c>
      <c r="G61" s="57">
        <f t="shared" si="2"/>
        <v>28.75</v>
      </c>
      <c r="H61" s="59"/>
      <c r="I61" s="59">
        <v>28.75</v>
      </c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148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149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>
        <v>710.08</v>
      </c>
      <c r="C70" s="59">
        <v>631.08000000000004</v>
      </c>
      <c r="D70" s="57">
        <f t="shared" si="1"/>
        <v>17.95</v>
      </c>
      <c r="E70" s="59">
        <v>17.95</v>
      </c>
      <c r="F70" s="59"/>
      <c r="G70" s="57">
        <f t="shared" si="2"/>
        <v>631.03</v>
      </c>
      <c r="H70" s="59">
        <v>631.03</v>
      </c>
      <c r="I70" s="59"/>
    </row>
    <row r="71" spans="1:9" x14ac:dyDescent="0.2">
      <c r="A71" s="60" t="s">
        <v>173</v>
      </c>
      <c r="B71" s="57">
        <v>102.23</v>
      </c>
      <c r="C71" s="57">
        <v>96.23</v>
      </c>
      <c r="D71" s="57">
        <f t="shared" si="1"/>
        <v>0</v>
      </c>
      <c r="E71" s="57">
        <f>+E72+E76+E80+E81+E84+E82+E83</f>
        <v>0</v>
      </c>
      <c r="F71" s="57">
        <f>+F72+F76+F80+F81+F84+F82+F83</f>
        <v>0</v>
      </c>
      <c r="G71" s="57">
        <f t="shared" si="2"/>
        <v>96.23</v>
      </c>
      <c r="H71" s="57">
        <f>+H72+H76+H80+H81+H84+H82+H83</f>
        <v>96.23</v>
      </c>
      <c r="I71" s="57">
        <f>+I72+I76+I80+I81+I84+I82+I83</f>
        <v>0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0</v>
      </c>
      <c r="E72" s="62">
        <f t="shared" ref="E72:I72" si="9">+E73+E74+E75</f>
        <v>0</v>
      </c>
      <c r="F72" s="62">
        <f t="shared" si="9"/>
        <v>0</v>
      </c>
      <c r="G72" s="57">
        <f t="shared" si="2"/>
        <v>96.23</v>
      </c>
      <c r="H72" s="62">
        <f t="shared" si="9"/>
        <v>96.23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0</v>
      </c>
      <c r="E75" s="59"/>
      <c r="F75" s="59"/>
      <c r="G75" s="57">
        <f t="shared" si="2"/>
        <v>96.23</v>
      </c>
      <c r="H75" s="59">
        <v>96.23</v>
      </c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146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147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/>
      <c r="G84" s="57">
        <f t="shared" si="12"/>
        <v>0</v>
      </c>
      <c r="H84" s="59"/>
      <c r="I84" s="59"/>
    </row>
    <row r="85" spans="1:9" ht="25.5" x14ac:dyDescent="0.2">
      <c r="A85" s="60" t="s">
        <v>174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175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176</v>
      </c>
      <c r="B94" s="57">
        <v>909.76</v>
      </c>
      <c r="C94" s="57">
        <v>860.89</v>
      </c>
      <c r="D94" s="57">
        <f t="shared" si="11"/>
        <v>249.63</v>
      </c>
      <c r="E94" s="57">
        <f>+E95+E96+E97+E98+E99+E100+E101+E102+E103+E104</f>
        <v>249.63</v>
      </c>
      <c r="F94" s="57">
        <f>+F95+F96+F97+F98+F99+F100+F101+F102+F103+F104</f>
        <v>0</v>
      </c>
      <c r="G94" s="57">
        <f t="shared" si="12"/>
        <v>860.87</v>
      </c>
      <c r="H94" s="57">
        <f>+H95+H96+H97+H98+H99+H100+H101+H102+H103+H104</f>
        <v>860.87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249.63</v>
      </c>
      <c r="E99" s="59">
        <v>249.63</v>
      </c>
      <c r="F99" s="59"/>
      <c r="G99" s="57">
        <f t="shared" si="12"/>
        <v>860.87</v>
      </c>
      <c r="H99" s="59">
        <v>860.87</v>
      </c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145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177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178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179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180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181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182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13702</v>
      </c>
      <c r="C144" s="59">
        <v>12752.29</v>
      </c>
      <c r="D144" s="57">
        <f t="shared" si="11"/>
        <v>1702.76</v>
      </c>
      <c r="E144" s="59">
        <v>172.79</v>
      </c>
      <c r="F144" s="59">
        <v>1529.97</v>
      </c>
      <c r="G144" s="57">
        <f t="shared" si="12"/>
        <v>12752.279999999999</v>
      </c>
      <c r="H144" s="59">
        <v>1319.22</v>
      </c>
      <c r="I144" s="59">
        <v>11433.06</v>
      </c>
    </row>
    <row r="145" spans="1:9" x14ac:dyDescent="0.2">
      <c r="A145" s="74" t="s">
        <v>143</v>
      </c>
      <c r="B145" s="57">
        <f>+B146</f>
        <v>76</v>
      </c>
      <c r="C145" s="57">
        <f t="shared" ref="C145:I145" si="22">+C146</f>
        <v>76</v>
      </c>
      <c r="D145" s="57">
        <f t="shared" si="22"/>
        <v>12</v>
      </c>
      <c r="E145" s="57">
        <f t="shared" si="22"/>
        <v>12</v>
      </c>
      <c r="F145" s="57">
        <f t="shared" si="22"/>
        <v>0</v>
      </c>
      <c r="G145" s="57">
        <f t="shared" si="22"/>
        <v>64</v>
      </c>
      <c r="H145" s="57">
        <f t="shared" si="22"/>
        <v>64</v>
      </c>
      <c r="I145" s="57">
        <f t="shared" si="22"/>
        <v>0</v>
      </c>
    </row>
    <row r="146" spans="1:9" x14ac:dyDescent="0.2">
      <c r="A146" s="75" t="s">
        <v>144</v>
      </c>
      <c r="B146" s="57">
        <v>76</v>
      </c>
      <c r="C146" s="59">
        <v>76</v>
      </c>
      <c r="D146" s="57">
        <f>+E146+F146</f>
        <v>12</v>
      </c>
      <c r="E146" s="59">
        <v>12</v>
      </c>
      <c r="F146" s="59"/>
      <c r="G146" s="57">
        <f>+H146+I146</f>
        <v>64</v>
      </c>
      <c r="H146" s="59">
        <v>64</v>
      </c>
      <c r="I146" s="59"/>
    </row>
    <row r="147" spans="1:9" ht="27.75" x14ac:dyDescent="0.25">
      <c r="A147" s="60" t="s">
        <v>183</v>
      </c>
      <c r="B147" s="57">
        <f>+B148+B149+B152+B150+B151</f>
        <v>6746.18</v>
      </c>
      <c r="C147" s="57">
        <f t="shared" ref="C147:H147" si="23">+C148+C149+C152+C150+C151</f>
        <v>5365.5</v>
      </c>
      <c r="D147" s="57">
        <f t="shared" si="23"/>
        <v>918.78000000000009</v>
      </c>
      <c r="E147" s="57">
        <f t="shared" si="23"/>
        <v>656.97</v>
      </c>
      <c r="F147" s="57">
        <f t="shared" si="23"/>
        <v>261.81</v>
      </c>
      <c r="G147" s="57">
        <f t="shared" si="23"/>
        <v>5365.41</v>
      </c>
      <c r="H147" s="57">
        <f t="shared" si="23"/>
        <v>2892.5099999999998</v>
      </c>
      <c r="I147" s="57">
        <f>+I148+I149+I152+I150+I151</f>
        <v>2472.9</v>
      </c>
    </row>
    <row r="148" spans="1:9" x14ac:dyDescent="0.2">
      <c r="A148" s="72" t="s">
        <v>111</v>
      </c>
      <c r="B148" s="57">
        <v>6624.18</v>
      </c>
      <c r="C148" s="59">
        <v>5243.62</v>
      </c>
      <c r="D148" s="57">
        <f t="shared" ref="D148:D152" si="24">+E148+F148</f>
        <v>884.93000000000006</v>
      </c>
      <c r="E148" s="59">
        <v>623.12</v>
      </c>
      <c r="F148" s="59">
        <v>261.81</v>
      </c>
      <c r="G148" s="57">
        <f t="shared" ref="G148:G152" si="25">+H148+I148</f>
        <v>5243.54</v>
      </c>
      <c r="H148" s="59">
        <v>2770.64</v>
      </c>
      <c r="I148" s="59">
        <v>2472.9</v>
      </c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/>
      <c r="C150" s="59"/>
      <c r="D150" s="57">
        <f t="shared" si="24"/>
        <v>0</v>
      </c>
      <c r="E150" s="59"/>
      <c r="F150" s="59"/>
      <c r="G150" s="57">
        <f t="shared" si="25"/>
        <v>0</v>
      </c>
      <c r="H150" s="59"/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>
        <v>122</v>
      </c>
      <c r="C152" s="59">
        <v>121.88</v>
      </c>
      <c r="D152" s="57">
        <f t="shared" si="24"/>
        <v>33.85</v>
      </c>
      <c r="E152" s="59">
        <v>33.85</v>
      </c>
      <c r="F152" s="59"/>
      <c r="G152" s="57">
        <f t="shared" si="25"/>
        <v>121.87</v>
      </c>
      <c r="H152" s="59">
        <v>121.87</v>
      </c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84181.889999999985</v>
      </c>
      <c r="C153" s="57">
        <f t="shared" si="26"/>
        <v>73666.100000000006</v>
      </c>
      <c r="D153" s="57">
        <f t="shared" si="26"/>
        <v>10658.36</v>
      </c>
      <c r="E153" s="57">
        <f t="shared" si="26"/>
        <v>1861.7400000000002</v>
      </c>
      <c r="F153" s="57">
        <f t="shared" si="26"/>
        <v>8796.619999999999</v>
      </c>
      <c r="G153" s="57">
        <f t="shared" si="26"/>
        <v>75404.770000000019</v>
      </c>
      <c r="H153" s="57">
        <f t="shared" si="26"/>
        <v>10316.909999999998</v>
      </c>
      <c r="I153" s="57">
        <f t="shared" si="26"/>
        <v>65087.859999999993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66234.069999999992</v>
      </c>
      <c r="C154" s="57">
        <f t="shared" si="27"/>
        <v>56981.43</v>
      </c>
      <c r="D154" s="57">
        <f t="shared" si="27"/>
        <v>7795.2400000000007</v>
      </c>
      <c r="E154" s="57">
        <f t="shared" si="27"/>
        <v>754.34999999999991</v>
      </c>
      <c r="F154" s="57">
        <f t="shared" si="27"/>
        <v>7040.8899999999994</v>
      </c>
      <c r="G154" s="57">
        <f t="shared" si="27"/>
        <v>56782.310000000005</v>
      </c>
      <c r="H154" s="57">
        <f t="shared" si="27"/>
        <v>4892.1099999999997</v>
      </c>
      <c r="I154" s="57">
        <f t="shared" si="27"/>
        <v>51890.200000000004</v>
      </c>
    </row>
    <row r="155" spans="1:9" x14ac:dyDescent="0.2">
      <c r="A155" s="73" t="s">
        <v>113</v>
      </c>
      <c r="B155" s="57">
        <f t="shared" ref="B155:I155" si="28">B13++B19+B23+B85+B94+B105+B106+B123+B124-B126+B34</f>
        <v>4157.82</v>
      </c>
      <c r="C155" s="57">
        <f t="shared" si="28"/>
        <v>3844.3799999999997</v>
      </c>
      <c r="D155" s="57">
        <f t="shared" si="28"/>
        <v>893</v>
      </c>
      <c r="E155" s="57">
        <f t="shared" si="28"/>
        <v>667.24</v>
      </c>
      <c r="F155" s="57">
        <f t="shared" si="28"/>
        <v>225.76</v>
      </c>
      <c r="G155" s="57">
        <f t="shared" si="28"/>
        <v>3632.9</v>
      </c>
      <c r="H155" s="57">
        <f t="shared" si="28"/>
        <v>1868.3</v>
      </c>
      <c r="I155" s="57">
        <f t="shared" si="28"/>
        <v>1764.6000000000001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158</v>
      </c>
      <c r="B158" s="81"/>
      <c r="C158" s="82"/>
      <c r="D158" s="82"/>
      <c r="E158" s="82"/>
      <c r="G158" s="82" t="s">
        <v>157</v>
      </c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5" x14ac:dyDescent="0.2">
      <c r="A161" s="82"/>
      <c r="B161" s="83"/>
      <c r="C161" s="82"/>
      <c r="D161" s="82"/>
      <c r="E161" s="82"/>
    </row>
    <row r="162" spans="1:5" x14ac:dyDescent="0.2">
      <c r="A162" s="82" t="s">
        <v>159</v>
      </c>
      <c r="B162" s="83"/>
      <c r="C162" s="82" t="s">
        <v>160</v>
      </c>
      <c r="D162" s="82"/>
      <c r="E162" s="82"/>
    </row>
    <row r="163" spans="1:5" x14ac:dyDescent="0.2">
      <c r="A163" s="80" t="s">
        <v>161</v>
      </c>
      <c r="B163" s="81"/>
      <c r="C163" s="82" t="s">
        <v>162</v>
      </c>
      <c r="D163" s="82"/>
      <c r="E163" s="82"/>
    </row>
    <row r="164" spans="1:5" x14ac:dyDescent="0.2">
      <c r="A164" s="82"/>
      <c r="B164" s="83"/>
      <c r="C164" s="82"/>
      <c r="D164" s="82"/>
      <c r="E164" s="82"/>
    </row>
    <row r="165" spans="1:5" x14ac:dyDescent="0.2">
      <c r="A165" s="82"/>
      <c r="B165" s="83"/>
      <c r="C165" s="82"/>
      <c r="D165" s="82"/>
      <c r="E165" s="82"/>
    </row>
    <row r="166" spans="1:5" x14ac:dyDescent="0.2">
      <c r="A166" s="82"/>
      <c r="B166" s="81"/>
      <c r="C166" s="82"/>
      <c r="D166" s="82"/>
      <c r="E166" s="82"/>
    </row>
    <row r="167" spans="1:5" x14ac:dyDescent="0.2">
      <c r="A167" s="82"/>
      <c r="B167" s="83"/>
      <c r="C167" s="82"/>
      <c r="D167" s="82"/>
      <c r="E167" s="82"/>
    </row>
    <row r="168" spans="1:5" x14ac:dyDescent="0.2">
      <c r="A168" s="82"/>
      <c r="B168" s="83"/>
      <c r="C168" s="82" t="s">
        <v>163</v>
      </c>
      <c r="D168" s="82"/>
      <c r="E168" s="51" t="s">
        <v>165</v>
      </c>
    </row>
    <row r="169" spans="1:5" x14ac:dyDescent="0.2">
      <c r="A169" s="82"/>
      <c r="B169" s="83"/>
      <c r="C169" s="82" t="s">
        <v>164</v>
      </c>
      <c r="D169" s="82"/>
      <c r="E169" s="51" t="s">
        <v>166</v>
      </c>
    </row>
    <row r="170" spans="1:5" x14ac:dyDescent="0.2">
      <c r="B170" s="84"/>
    </row>
    <row r="171" spans="1:5" x14ac:dyDescent="0.2">
      <c r="A171" s="79"/>
      <c r="B171" s="78"/>
    </row>
    <row r="173" spans="1:5" x14ac:dyDescent="0.2">
      <c r="A173" s="85"/>
      <c r="B173" s="78"/>
    </row>
    <row r="174" spans="1:5" x14ac:dyDescent="0.2">
      <c r="B174" s="84"/>
    </row>
    <row r="175" spans="1:5" x14ac:dyDescent="0.2">
      <c r="B175" s="84"/>
    </row>
    <row r="176" spans="1:5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B123" activePane="bottomRight" state="frozen"/>
      <selection activeCell="A38" sqref="A38"/>
      <selection pane="topRight" activeCell="A38" sqref="A38"/>
      <selection pane="bottomLeft" activeCell="A38" sqref="A38"/>
      <selection pane="bottomRight" activeCell="H145" sqref="H145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167</v>
      </c>
      <c r="B1" s="11"/>
    </row>
    <row r="2" spans="1:9" x14ac:dyDescent="0.2">
      <c r="B2" s="52"/>
      <c r="C2" s="53"/>
    </row>
    <row r="3" spans="1:9" ht="16.5" x14ac:dyDescent="0.2">
      <c r="A3" s="92" t="s">
        <v>154</v>
      </c>
      <c r="B3" s="92"/>
      <c r="C3" s="92"/>
      <c r="D3" s="92"/>
      <c r="E3" s="92"/>
      <c r="F3" s="92"/>
      <c r="G3" s="92"/>
      <c r="H3" s="92"/>
      <c r="I3" s="92"/>
    </row>
    <row r="4" spans="1:9" ht="16.5" x14ac:dyDescent="0.25">
      <c r="A4" s="88" t="s">
        <v>168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3" t="s">
        <v>114</v>
      </c>
      <c r="B7" s="94" t="s">
        <v>142</v>
      </c>
      <c r="C7" s="94" t="s">
        <v>156</v>
      </c>
      <c r="D7" s="90" t="s">
        <v>169</v>
      </c>
      <c r="E7" s="90"/>
      <c r="F7" s="90"/>
      <c r="G7" s="90" t="s">
        <v>170</v>
      </c>
      <c r="H7" s="90"/>
      <c r="I7" s="90"/>
    </row>
    <row r="8" spans="1:9" s="55" customFormat="1" ht="46.5" customHeight="1" x14ac:dyDescent="0.15">
      <c r="A8" s="93"/>
      <c r="B8" s="94"/>
      <c r="C8" s="94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1.78</v>
      </c>
      <c r="C10" s="57">
        <f t="shared" ref="C10:I10" si="0">+C11+C12+C13+C14+C15+C16</f>
        <v>1.78</v>
      </c>
      <c r="D10" s="57">
        <f>+E10+F10</f>
        <v>0</v>
      </c>
      <c r="E10" s="57">
        <f t="shared" si="0"/>
        <v>0</v>
      </c>
      <c r="F10" s="57">
        <f t="shared" si="0"/>
        <v>0</v>
      </c>
      <c r="G10" s="57">
        <f>+H10+I10</f>
        <v>0.63</v>
      </c>
      <c r="H10" s="57">
        <f t="shared" si="0"/>
        <v>0</v>
      </c>
      <c r="I10" s="57">
        <f t="shared" si="0"/>
        <v>0.63</v>
      </c>
    </row>
    <row r="11" spans="1:9" x14ac:dyDescent="0.2">
      <c r="A11" s="58" t="s">
        <v>2</v>
      </c>
      <c r="B11" s="57">
        <v>1.78</v>
      </c>
      <c r="C11" s="59">
        <v>1.78</v>
      </c>
      <c r="D11" s="57">
        <f t="shared" ref="D11:D80" si="1">+E11+F11</f>
        <v>0</v>
      </c>
      <c r="E11" s="59">
        <v>0</v>
      </c>
      <c r="F11" s="59">
        <v>0</v>
      </c>
      <c r="G11" s="57">
        <f t="shared" ref="G11:G80" si="2">+H11+I11</f>
        <v>0.63</v>
      </c>
      <c r="H11" s="59">
        <v>0</v>
      </c>
      <c r="I11" s="59">
        <v>0.63</v>
      </c>
    </row>
    <row r="12" spans="1:9" ht="25.5" x14ac:dyDescent="0.2">
      <c r="A12" s="58" t="s">
        <v>3</v>
      </c>
      <c r="B12" s="57"/>
      <c r="C12" s="59"/>
      <c r="D12" s="57">
        <f t="shared" si="1"/>
        <v>0</v>
      </c>
      <c r="E12" s="59"/>
      <c r="F12" s="59"/>
      <c r="G12" s="57">
        <f t="shared" si="2"/>
        <v>0</v>
      </c>
      <c r="H12" s="59"/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/>
      <c r="C15" s="59"/>
      <c r="D15" s="57">
        <f t="shared" si="1"/>
        <v>0</v>
      </c>
      <c r="E15" s="59"/>
      <c r="F15" s="59"/>
      <c r="G15" s="57">
        <f t="shared" si="2"/>
        <v>0</v>
      </c>
      <c r="H15" s="59"/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3.79</v>
      </c>
      <c r="C17" s="57">
        <f t="shared" ref="C17:I17" si="3">+C18+C19+C23+C22</f>
        <v>3.79</v>
      </c>
      <c r="D17" s="57">
        <f t="shared" si="1"/>
        <v>0</v>
      </c>
      <c r="E17" s="57">
        <f t="shared" si="3"/>
        <v>0</v>
      </c>
      <c r="F17" s="57">
        <f t="shared" si="3"/>
        <v>0</v>
      </c>
      <c r="G17" s="57">
        <f t="shared" si="2"/>
        <v>2.2999999999999998</v>
      </c>
      <c r="H17" s="57">
        <f t="shared" si="3"/>
        <v>0</v>
      </c>
      <c r="I17" s="57">
        <f t="shared" si="3"/>
        <v>2.2999999999999998</v>
      </c>
    </row>
    <row r="18" spans="1:9" x14ac:dyDescent="0.2">
      <c r="A18" s="61" t="s">
        <v>9</v>
      </c>
      <c r="B18" s="62">
        <v>3.31</v>
      </c>
      <c r="C18" s="59">
        <v>3.31</v>
      </c>
      <c r="D18" s="57">
        <f t="shared" si="1"/>
        <v>0</v>
      </c>
      <c r="E18" s="59">
        <v>0</v>
      </c>
      <c r="F18" s="59">
        <v>0</v>
      </c>
      <c r="G18" s="57">
        <f t="shared" si="2"/>
        <v>1.94</v>
      </c>
      <c r="H18" s="59">
        <v>0</v>
      </c>
      <c r="I18" s="59">
        <v>1.94</v>
      </c>
    </row>
    <row r="19" spans="1:9" x14ac:dyDescent="0.2">
      <c r="A19" s="63" t="s">
        <v>10</v>
      </c>
      <c r="B19" s="62">
        <v>0.48</v>
      </c>
      <c r="C19" s="59">
        <v>0.48</v>
      </c>
      <c r="D19" s="57">
        <f t="shared" si="1"/>
        <v>0</v>
      </c>
      <c r="E19" s="59">
        <f>+E20+E21</f>
        <v>0</v>
      </c>
      <c r="F19" s="59">
        <f>+F20+F21</f>
        <v>0</v>
      </c>
      <c r="G19" s="57">
        <f t="shared" si="2"/>
        <v>0.36</v>
      </c>
      <c r="H19" s="59">
        <f t="shared" ref="H19:I19" si="4">+H20+H21</f>
        <v>0</v>
      </c>
      <c r="I19" s="59">
        <f t="shared" si="4"/>
        <v>0.36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0</v>
      </c>
      <c r="E20" s="59"/>
      <c r="F20" s="59"/>
      <c r="G20" s="57">
        <f t="shared" si="2"/>
        <v>0</v>
      </c>
      <c r="H20" s="59"/>
      <c r="I20" s="59"/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0</v>
      </c>
      <c r="E21" s="59"/>
      <c r="F21" s="59">
        <v>0</v>
      </c>
      <c r="G21" s="57">
        <f t="shared" si="2"/>
        <v>0.36</v>
      </c>
      <c r="H21" s="59"/>
      <c r="I21" s="59">
        <v>0.36</v>
      </c>
    </row>
    <row r="22" spans="1:9" ht="25.5" x14ac:dyDescent="0.2">
      <c r="A22" s="65" t="s">
        <v>11</v>
      </c>
      <c r="B22" s="62"/>
      <c r="C22" s="59"/>
      <c r="D22" s="57">
        <f t="shared" si="1"/>
        <v>0</v>
      </c>
      <c r="E22" s="59"/>
      <c r="F22" s="59"/>
      <c r="G22" s="57">
        <f t="shared" si="2"/>
        <v>0</v>
      </c>
      <c r="H22" s="59"/>
      <c r="I22" s="59"/>
    </row>
    <row r="23" spans="1:9" ht="25.5" x14ac:dyDescent="0.2">
      <c r="A23" s="65" t="s">
        <v>120</v>
      </c>
      <c r="B23" s="62"/>
      <c r="C23" s="62"/>
      <c r="D23" s="57">
        <f t="shared" si="1"/>
        <v>0</v>
      </c>
      <c r="E23" s="62">
        <f t="shared" ref="E23:I23" si="5">+E24+E25+E26+E27+E28+E29</f>
        <v>0</v>
      </c>
      <c r="F23" s="62">
        <f t="shared" si="5"/>
        <v>0</v>
      </c>
      <c r="G23" s="57">
        <f t="shared" si="2"/>
        <v>0</v>
      </c>
      <c r="H23" s="62">
        <f t="shared" si="5"/>
        <v>0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</v>
      </c>
      <c r="E24" s="59"/>
      <c r="F24" s="59"/>
      <c r="G24" s="57">
        <f t="shared" si="2"/>
        <v>0</v>
      </c>
      <c r="H24" s="59"/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0</v>
      </c>
      <c r="E25" s="59"/>
      <c r="F25" s="59"/>
      <c r="G25" s="57">
        <f t="shared" si="2"/>
        <v>0</v>
      </c>
      <c r="H25" s="59"/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0</v>
      </c>
      <c r="E27" s="59"/>
      <c r="F27" s="59"/>
      <c r="G27" s="57">
        <f t="shared" si="2"/>
        <v>0</v>
      </c>
      <c r="H27" s="59"/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0</v>
      </c>
      <c r="E28" s="59"/>
      <c r="F28" s="59"/>
      <c r="G28" s="57">
        <f t="shared" si="2"/>
        <v>0</v>
      </c>
      <c r="H28" s="59"/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0</v>
      </c>
      <c r="E29" s="59"/>
      <c r="F29" s="59"/>
      <c r="G29" s="57">
        <f t="shared" si="2"/>
        <v>0</v>
      </c>
      <c r="H29" s="59"/>
      <c r="I29" s="59"/>
    </row>
    <row r="30" spans="1:9" x14ac:dyDescent="0.2">
      <c r="A30" s="60" t="s">
        <v>171</v>
      </c>
      <c r="B30" s="57">
        <f>+B31+B32</f>
        <v>0</v>
      </c>
      <c r="C30" s="57">
        <f t="shared" ref="C30:I30" si="6">+C31+C32</f>
        <v>0</v>
      </c>
      <c r="D30" s="57">
        <f t="shared" si="1"/>
        <v>0</v>
      </c>
      <c r="E30" s="57">
        <f t="shared" si="6"/>
        <v>0</v>
      </c>
      <c r="F30" s="57">
        <f t="shared" si="6"/>
        <v>0</v>
      </c>
      <c r="G30" s="57">
        <f t="shared" si="2"/>
        <v>0</v>
      </c>
      <c r="H30" s="57">
        <f t="shared" si="6"/>
        <v>0</v>
      </c>
      <c r="I30" s="57">
        <f t="shared" si="6"/>
        <v>0</v>
      </c>
    </row>
    <row r="31" spans="1:9" x14ac:dyDescent="0.2">
      <c r="A31" s="59" t="s">
        <v>19</v>
      </c>
      <c r="B31" s="62"/>
      <c r="C31" s="59"/>
      <c r="D31" s="57">
        <f t="shared" si="1"/>
        <v>0</v>
      </c>
      <c r="E31" s="59"/>
      <c r="F31" s="59"/>
      <c r="G31" s="57">
        <f t="shared" si="2"/>
        <v>0</v>
      </c>
      <c r="H31" s="59"/>
      <c r="I31" s="59"/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172</v>
      </c>
      <c r="B33" s="57">
        <f t="shared" ref="B33:I33" si="7">+B37+B34</f>
        <v>0</v>
      </c>
      <c r="C33" s="57">
        <f t="shared" si="7"/>
        <v>0</v>
      </c>
      <c r="D33" s="57">
        <f t="shared" si="1"/>
        <v>0</v>
      </c>
      <c r="E33" s="57">
        <f t="shared" si="7"/>
        <v>0</v>
      </c>
      <c r="F33" s="57">
        <f t="shared" si="7"/>
        <v>0</v>
      </c>
      <c r="G33" s="57">
        <f t="shared" si="2"/>
        <v>0</v>
      </c>
      <c r="H33" s="57">
        <f t="shared" si="7"/>
        <v>0</v>
      </c>
      <c r="I33" s="57">
        <f t="shared" si="7"/>
        <v>0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/>
      <c r="C37" s="62"/>
      <c r="D37" s="57">
        <f t="shared" si="1"/>
        <v>0</v>
      </c>
      <c r="E37" s="62">
        <f>+E38+E39+E40+E41+E42+E43+E44+E45+E46+E47+E48+E49+E50+E51+E52+E53+E54+E55+E56+E57+E58+E59+E60+E61+E62+E63+E64+E65+E66+E67+E68+E69</f>
        <v>0</v>
      </c>
      <c r="F37" s="62">
        <f>+F38+F39+F40+F41+F42+F43+F44+F45+F46+F47+F48+F49+F50+F51+F52+F53+F54+F55+F56+F57+F58+F59+F60+F61+F62+F63+F64+F65+F66+F67+F68+F69</f>
        <v>0</v>
      </c>
      <c r="G37" s="57">
        <f t="shared" si="2"/>
        <v>0</v>
      </c>
      <c r="H37" s="62">
        <f>+H38+H39+H40+H41+H42+H43+H44+H45+H46+H47+H48+H49+H50+H51+H52+H53+H54+H55+H56+H57+H58+H59+H60+H61+H62+H63+H64+H65+H66+H67+H68+H69</f>
        <v>0</v>
      </c>
      <c r="I37" s="62">
        <f>+I38+I39+I40+I41+I42+I43+I44+I45+I46+I47+I48+I49+I50+I51+I52+I53+I54+I55+I56+I57+I58+I59+I60+I61+I62+I63+I64+I65+I66+I67+I68+I69</f>
        <v>0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0</v>
      </c>
      <c r="E39" s="59"/>
      <c r="F39" s="59"/>
      <c r="G39" s="57">
        <f t="shared" si="2"/>
        <v>0</v>
      </c>
      <c r="H39" s="59"/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0</v>
      </c>
      <c r="E40" s="59"/>
      <c r="F40" s="59"/>
      <c r="G40" s="57">
        <f t="shared" si="2"/>
        <v>0</v>
      </c>
      <c r="H40" s="59"/>
      <c r="I40" s="59"/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0</v>
      </c>
      <c r="E46" s="59"/>
      <c r="F46" s="59"/>
      <c r="G46" s="57">
        <f t="shared" si="2"/>
        <v>0</v>
      </c>
      <c r="H46" s="59"/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</v>
      </c>
      <c r="E49" s="59"/>
      <c r="F49" s="59"/>
      <c r="G49" s="57">
        <f t="shared" si="2"/>
        <v>0</v>
      </c>
      <c r="H49" s="59"/>
      <c r="I49" s="59"/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0</v>
      </c>
      <c r="E50" s="59"/>
      <c r="F50" s="59"/>
      <c r="G50" s="57">
        <f t="shared" si="2"/>
        <v>0</v>
      </c>
      <c r="H50" s="59"/>
      <c r="I50" s="59"/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150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151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0</v>
      </c>
      <c r="E59" s="59"/>
      <c r="F59" s="59"/>
      <c r="G59" s="57">
        <f t="shared" si="2"/>
        <v>0</v>
      </c>
      <c r="H59" s="59"/>
      <c r="I59" s="59"/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0</v>
      </c>
      <c r="E60" s="59"/>
      <c r="F60" s="59"/>
      <c r="G60" s="57">
        <f t="shared" si="2"/>
        <v>0</v>
      </c>
      <c r="H60" s="59"/>
      <c r="I60" s="59"/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0</v>
      </c>
      <c r="H61" s="59"/>
      <c r="I61" s="59"/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148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149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/>
      <c r="C70" s="59"/>
      <c r="D70" s="57">
        <f t="shared" si="1"/>
        <v>0</v>
      </c>
      <c r="E70" s="59"/>
      <c r="F70" s="59"/>
      <c r="G70" s="57">
        <f t="shared" si="2"/>
        <v>0</v>
      </c>
      <c r="H70" s="59"/>
      <c r="I70" s="59"/>
    </row>
    <row r="71" spans="1:9" x14ac:dyDescent="0.2">
      <c r="A71" s="60" t="s">
        <v>173</v>
      </c>
      <c r="B71" s="57"/>
      <c r="C71" s="57"/>
      <c r="D71" s="57">
        <f t="shared" si="1"/>
        <v>0</v>
      </c>
      <c r="E71" s="57">
        <f>+E72+E76+E80+E81+E84+E82+E83</f>
        <v>0</v>
      </c>
      <c r="F71" s="57">
        <f>+F72+F76+F80+F81+F84+F82+F83</f>
        <v>0</v>
      </c>
      <c r="G71" s="57">
        <f t="shared" si="2"/>
        <v>0</v>
      </c>
      <c r="H71" s="57">
        <f>+H72+H76+H80+H81+H84+H82+H83</f>
        <v>0</v>
      </c>
      <c r="I71" s="57">
        <f>+I72+I76+I80+I81+I84+I82+I83</f>
        <v>0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0</v>
      </c>
      <c r="E72" s="62">
        <f t="shared" ref="E72:I72" si="9">+E73+E74+E75</f>
        <v>0</v>
      </c>
      <c r="F72" s="62">
        <f t="shared" si="9"/>
        <v>0</v>
      </c>
      <c r="G72" s="57">
        <f t="shared" si="2"/>
        <v>0</v>
      </c>
      <c r="H72" s="62">
        <f t="shared" si="9"/>
        <v>0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0</v>
      </c>
      <c r="E75" s="59"/>
      <c r="F75" s="59"/>
      <c r="G75" s="57">
        <f t="shared" si="2"/>
        <v>0</v>
      </c>
      <c r="H75" s="59"/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146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147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/>
      <c r="G84" s="57">
        <f t="shared" si="12"/>
        <v>0</v>
      </c>
      <c r="H84" s="59"/>
      <c r="I84" s="59"/>
    </row>
    <row r="85" spans="1:9" ht="25.5" x14ac:dyDescent="0.2">
      <c r="A85" s="60" t="s">
        <v>174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175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176</v>
      </c>
      <c r="B94" s="57"/>
      <c r="C94" s="57"/>
      <c r="D94" s="57">
        <f t="shared" si="11"/>
        <v>0</v>
      </c>
      <c r="E94" s="57">
        <f>+E95+E96+E97+E98+E99+E100+E101+E102+E103+E104</f>
        <v>0</v>
      </c>
      <c r="F94" s="57">
        <f>+F95+F96+F97+F98+F99+F100+F101+F102+F103+F104</f>
        <v>0</v>
      </c>
      <c r="G94" s="57">
        <f t="shared" si="12"/>
        <v>0</v>
      </c>
      <c r="H94" s="57">
        <f>+H95+H96+H97+H98+H99+H100+H101+H102+H103+H104</f>
        <v>0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0</v>
      </c>
      <c r="E99" s="59"/>
      <c r="F99" s="59"/>
      <c r="G99" s="57">
        <f t="shared" si="12"/>
        <v>0</v>
      </c>
      <c r="H99" s="59"/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145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177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178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179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180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181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182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24.87</v>
      </c>
      <c r="C144" s="59">
        <v>24.87</v>
      </c>
      <c r="D144" s="57">
        <f t="shared" si="11"/>
        <v>0</v>
      </c>
      <c r="E144" s="59">
        <v>0</v>
      </c>
      <c r="F144" s="59">
        <v>0</v>
      </c>
      <c r="G144" s="57">
        <f t="shared" si="12"/>
        <v>16.510000000000002</v>
      </c>
      <c r="H144" s="59">
        <v>0</v>
      </c>
      <c r="I144" s="59">
        <v>16.510000000000002</v>
      </c>
    </row>
    <row r="145" spans="1:9" x14ac:dyDescent="0.2">
      <c r="A145" s="74" t="s">
        <v>143</v>
      </c>
      <c r="B145" s="57">
        <f>+B146</f>
        <v>0</v>
      </c>
      <c r="C145" s="57">
        <f t="shared" ref="C145:I145" si="22">+C146</f>
        <v>0</v>
      </c>
      <c r="D145" s="57">
        <f t="shared" si="22"/>
        <v>0</v>
      </c>
      <c r="E145" s="57">
        <f t="shared" si="22"/>
        <v>0</v>
      </c>
      <c r="F145" s="57">
        <f t="shared" si="22"/>
        <v>0</v>
      </c>
      <c r="G145" s="57">
        <f t="shared" si="22"/>
        <v>0</v>
      </c>
      <c r="H145" s="57">
        <f t="shared" si="22"/>
        <v>0</v>
      </c>
      <c r="I145" s="57">
        <f t="shared" si="22"/>
        <v>0</v>
      </c>
    </row>
    <row r="146" spans="1:9" x14ac:dyDescent="0.2">
      <c r="A146" s="75" t="s">
        <v>144</v>
      </c>
      <c r="B146" s="57"/>
      <c r="C146" s="59"/>
      <c r="D146" s="57">
        <f>+E146+F146</f>
        <v>0</v>
      </c>
      <c r="E146" s="59"/>
      <c r="F146" s="59"/>
      <c r="G146" s="57">
        <f>+H146+I146</f>
        <v>0</v>
      </c>
      <c r="H146" s="59"/>
      <c r="I146" s="59"/>
    </row>
    <row r="147" spans="1:9" ht="27.75" x14ac:dyDescent="0.25">
      <c r="A147" s="60" t="s">
        <v>183</v>
      </c>
      <c r="B147" s="57">
        <f>+B148+B149+B152+B150+B151</f>
        <v>0</v>
      </c>
      <c r="C147" s="57">
        <f t="shared" ref="C147:I147" si="23">+C148+C149+C152+C150+C151</f>
        <v>0</v>
      </c>
      <c r="D147" s="57">
        <f t="shared" si="23"/>
        <v>0</v>
      </c>
      <c r="E147" s="57">
        <f t="shared" si="23"/>
        <v>0</v>
      </c>
      <c r="F147" s="57">
        <f t="shared" si="23"/>
        <v>0</v>
      </c>
      <c r="G147" s="57">
        <f t="shared" si="23"/>
        <v>0</v>
      </c>
      <c r="H147" s="57">
        <f t="shared" si="23"/>
        <v>0</v>
      </c>
      <c r="I147" s="57">
        <f t="shared" si="23"/>
        <v>0</v>
      </c>
    </row>
    <row r="148" spans="1:9" x14ac:dyDescent="0.2">
      <c r="A148" s="72" t="s">
        <v>111</v>
      </c>
      <c r="B148" s="57"/>
      <c r="C148" s="59"/>
      <c r="D148" s="57">
        <f t="shared" ref="D148:D152" si="24">+E148+F148</f>
        <v>0</v>
      </c>
      <c r="E148" s="59"/>
      <c r="F148" s="59"/>
      <c r="G148" s="57">
        <f t="shared" ref="G148:G152" si="25">+H148+I148</f>
        <v>0</v>
      </c>
      <c r="H148" s="59"/>
      <c r="I148" s="59"/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/>
      <c r="C150" s="59"/>
      <c r="D150" s="57">
        <f t="shared" si="24"/>
        <v>0</v>
      </c>
      <c r="E150" s="59"/>
      <c r="F150" s="59"/>
      <c r="G150" s="57">
        <f t="shared" si="25"/>
        <v>0</v>
      </c>
      <c r="H150" s="59"/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/>
      <c r="C152" s="59"/>
      <c r="D152" s="57">
        <f t="shared" si="24"/>
        <v>0</v>
      </c>
      <c r="E152" s="59"/>
      <c r="F152" s="59"/>
      <c r="G152" s="57">
        <f t="shared" si="25"/>
        <v>0</v>
      </c>
      <c r="H152" s="59"/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30.44</v>
      </c>
      <c r="C153" s="57">
        <f t="shared" si="26"/>
        <v>30.44</v>
      </c>
      <c r="D153" s="57">
        <f t="shared" si="26"/>
        <v>0</v>
      </c>
      <c r="E153" s="57">
        <f t="shared" si="26"/>
        <v>0</v>
      </c>
      <c r="F153" s="57">
        <f t="shared" si="26"/>
        <v>0</v>
      </c>
      <c r="G153" s="57">
        <f t="shared" si="26"/>
        <v>19.440000000000001</v>
      </c>
      <c r="H153" s="57">
        <f t="shared" si="26"/>
        <v>0</v>
      </c>
      <c r="I153" s="57">
        <f t="shared" si="26"/>
        <v>19.440000000000001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5.09</v>
      </c>
      <c r="C154" s="57">
        <f t="shared" si="27"/>
        <v>5.09</v>
      </c>
      <c r="D154" s="57">
        <f t="shared" si="27"/>
        <v>0</v>
      </c>
      <c r="E154" s="57">
        <f t="shared" si="27"/>
        <v>0</v>
      </c>
      <c r="F154" s="57">
        <f t="shared" si="27"/>
        <v>0</v>
      </c>
      <c r="G154" s="57">
        <f t="shared" si="27"/>
        <v>2.57</v>
      </c>
      <c r="H154" s="57">
        <f t="shared" si="27"/>
        <v>0</v>
      </c>
      <c r="I154" s="57">
        <f t="shared" si="27"/>
        <v>2.57</v>
      </c>
    </row>
    <row r="155" spans="1:9" x14ac:dyDescent="0.2">
      <c r="A155" s="73" t="s">
        <v>113</v>
      </c>
      <c r="B155" s="57">
        <f t="shared" ref="B155:I155" si="28">B13++B19+B23+B85+B94+B105+B106+B123+B124-B126+B34</f>
        <v>0.48</v>
      </c>
      <c r="C155" s="57">
        <f t="shared" si="28"/>
        <v>0.48</v>
      </c>
      <c r="D155" s="57">
        <f t="shared" si="28"/>
        <v>0</v>
      </c>
      <c r="E155" s="57">
        <f t="shared" si="28"/>
        <v>0</v>
      </c>
      <c r="F155" s="57">
        <f t="shared" si="28"/>
        <v>0</v>
      </c>
      <c r="G155" s="57">
        <f t="shared" si="28"/>
        <v>0.36</v>
      </c>
      <c r="H155" s="57">
        <f t="shared" si="28"/>
        <v>0</v>
      </c>
      <c r="I155" s="57">
        <f t="shared" si="28"/>
        <v>0.36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158</v>
      </c>
      <c r="B158" s="81"/>
      <c r="C158" s="82"/>
      <c r="D158" s="82"/>
      <c r="E158" s="82"/>
      <c r="G158" s="82"/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7" x14ac:dyDescent="0.2">
      <c r="A161" s="82"/>
      <c r="B161" s="83"/>
      <c r="C161" s="82"/>
      <c r="D161" s="82"/>
      <c r="E161" s="82"/>
    </row>
    <row r="162" spans="1:7" x14ac:dyDescent="0.2">
      <c r="A162" s="82" t="s">
        <v>159</v>
      </c>
      <c r="B162" s="83"/>
      <c r="C162" s="82" t="s">
        <v>160</v>
      </c>
      <c r="D162" s="82"/>
      <c r="E162" s="82"/>
    </row>
    <row r="163" spans="1:7" x14ac:dyDescent="0.2">
      <c r="A163" s="80" t="s">
        <v>161</v>
      </c>
      <c r="B163" s="81"/>
      <c r="C163" s="82" t="s">
        <v>162</v>
      </c>
      <c r="D163" s="82"/>
      <c r="E163" s="82"/>
    </row>
    <row r="164" spans="1:7" x14ac:dyDescent="0.2">
      <c r="A164" s="82"/>
      <c r="B164" s="83"/>
      <c r="C164" s="82"/>
      <c r="D164" s="82"/>
      <c r="E164" s="82"/>
    </row>
    <row r="165" spans="1:7" x14ac:dyDescent="0.2">
      <c r="A165" s="82"/>
      <c r="B165" s="83"/>
      <c r="C165" s="82"/>
      <c r="D165" s="82"/>
      <c r="E165" s="82"/>
    </row>
    <row r="166" spans="1:7" x14ac:dyDescent="0.2">
      <c r="A166" s="82"/>
      <c r="B166" s="81"/>
      <c r="C166" s="82"/>
      <c r="D166" s="82"/>
      <c r="E166" s="82"/>
    </row>
    <row r="167" spans="1:7" x14ac:dyDescent="0.2">
      <c r="A167" s="82"/>
      <c r="B167" s="83"/>
      <c r="C167" s="82"/>
      <c r="D167" s="82"/>
      <c r="E167" s="82"/>
    </row>
    <row r="168" spans="1:7" x14ac:dyDescent="0.2">
      <c r="A168" s="82"/>
      <c r="B168" s="83"/>
      <c r="C168" s="82" t="s">
        <v>163</v>
      </c>
      <c r="D168" s="82"/>
      <c r="E168" s="82"/>
      <c r="G168" s="51" t="s">
        <v>165</v>
      </c>
    </row>
    <row r="169" spans="1:7" x14ac:dyDescent="0.2">
      <c r="A169" s="82"/>
      <c r="B169" s="83"/>
      <c r="C169" s="82" t="s">
        <v>164</v>
      </c>
      <c r="D169" s="82"/>
      <c r="E169" s="82"/>
      <c r="G169" s="51" t="s">
        <v>166</v>
      </c>
    </row>
    <row r="170" spans="1:7" x14ac:dyDescent="0.2">
      <c r="B170" s="84"/>
    </row>
    <row r="171" spans="1:7" x14ac:dyDescent="0.2">
      <c r="A171" s="79"/>
      <c r="B171" s="78"/>
    </row>
    <row r="173" spans="1:7" x14ac:dyDescent="0.2">
      <c r="A173" s="85"/>
      <c r="B173" s="78"/>
    </row>
    <row r="174" spans="1:7" x14ac:dyDescent="0.2">
      <c r="B174" s="84"/>
    </row>
    <row r="175" spans="1:7" x14ac:dyDescent="0.2">
      <c r="B175" s="84"/>
    </row>
    <row r="176" spans="1:7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2022-08-17T08:01:16Z</cp:lastPrinted>
  <dcterms:created xsi:type="dcterms:W3CDTF">2019-05-16T07:12:22Z</dcterms:created>
  <dcterms:modified xsi:type="dcterms:W3CDTF">2023-05-30T06:27:25Z</dcterms:modified>
</cp:coreProperties>
</file>